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Usuario\Desktop\PAM Tarde 17_11_2021\"/>
    </mc:Choice>
  </mc:AlternateContent>
  <xr:revisionPtr revIDLastSave="0" documentId="13_ncr:1_{D5C23A55-4838-45B2-A7B7-D67BECD375E2}" xr6:coauthVersionLast="47" xr6:coauthVersionMax="47" xr10:uidLastSave="{00000000-0000-0000-0000-000000000000}"/>
  <bookViews>
    <workbookView xWindow="-120" yWindow="-120" windowWidth="29040" windowHeight="15990" xr2:uid="{00000000-000D-0000-FFFF-FFFF00000000}"/>
  </bookViews>
  <sheets>
    <sheet name="SEGUIMIENTO PAM 2020" sheetId="1" r:id="rId1"/>
    <sheet name="SEGUIMIENTO PAM 2021" sheetId="3"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S38" i="3" l="1"/>
  <c r="Q38" i="3"/>
  <c r="S37" i="3"/>
  <c r="Q37" i="3"/>
  <c r="O37" i="3"/>
  <c r="M37" i="3"/>
  <c r="S36" i="3"/>
  <c r="M36" i="3"/>
  <c r="O36" i="3"/>
  <c r="Q36" i="3"/>
  <c r="S35" i="3"/>
  <c r="Q35" i="3"/>
  <c r="O35" i="3"/>
  <c r="M35" i="3"/>
  <c r="S34" i="3"/>
  <c r="Q34" i="3"/>
  <c r="O34" i="3"/>
  <c r="M34" i="3"/>
  <c r="S33" i="3"/>
  <c r="Q33" i="3"/>
  <c r="O33" i="3"/>
  <c r="M33" i="3"/>
  <c r="S32" i="3"/>
  <c r="Q32" i="3"/>
  <c r="O32" i="3"/>
  <c r="M32" i="3"/>
  <c r="S31" i="3"/>
  <c r="Q31" i="3"/>
  <c r="O31" i="3"/>
  <c r="M31" i="3"/>
  <c r="U30" i="3"/>
  <c r="S30" i="3"/>
  <c r="S29" i="3"/>
  <c r="Q29" i="3"/>
  <c r="Q27" i="3"/>
  <c r="U27" i="3" s="1"/>
  <c r="Q26" i="3"/>
  <c r="U26" i="3" s="1"/>
  <c r="O29" i="3"/>
  <c r="M29" i="3"/>
  <c r="S28" i="3"/>
  <c r="Q28" i="3"/>
  <c r="O28" i="3"/>
  <c r="M28" i="3"/>
  <c r="S26" i="3"/>
  <c r="M25" i="3"/>
  <c r="S25" i="3"/>
  <c r="S24" i="3"/>
  <c r="Q24" i="3"/>
  <c r="O24" i="3"/>
  <c r="M24" i="3"/>
  <c r="S23" i="3"/>
  <c r="Q23" i="3"/>
  <c r="O23" i="3"/>
  <c r="M23" i="3"/>
  <c r="S22" i="3"/>
  <c r="Q22" i="3"/>
  <c r="O22" i="3"/>
  <c r="M22" i="3"/>
  <c r="S21" i="3"/>
  <c r="Q21" i="3"/>
  <c r="O21" i="3"/>
  <c r="M21" i="3"/>
  <c r="S20" i="3"/>
  <c r="Q20" i="3"/>
  <c r="O20" i="3"/>
  <c r="M20" i="3"/>
  <c r="S19" i="3"/>
  <c r="Q19" i="3"/>
  <c r="O19" i="3"/>
  <c r="M19" i="3"/>
  <c r="S18" i="3"/>
  <c r="S17" i="3"/>
  <c r="S16" i="3"/>
  <c r="Q18" i="3"/>
  <c r="Q17" i="3"/>
  <c r="O18" i="3"/>
  <c r="O17" i="3"/>
  <c r="M18" i="3"/>
  <c r="M17" i="3"/>
  <c r="M16" i="3"/>
  <c r="O16" i="3"/>
  <c r="Q14" i="3"/>
  <c r="O14" i="3"/>
  <c r="M14" i="3"/>
  <c r="Q13" i="3"/>
  <c r="O13" i="3"/>
  <c r="M13" i="3"/>
  <c r="Q12" i="3"/>
  <c r="O12" i="3"/>
  <c r="M12" i="3"/>
  <c r="Q11" i="3"/>
  <c r="O11" i="3"/>
  <c r="M11" i="3"/>
  <c r="Q10" i="3"/>
  <c r="O10" i="3"/>
  <c r="M10" i="3"/>
  <c r="S39" i="3"/>
  <c r="AE33" i="3"/>
  <c r="AF33" i="3"/>
  <c r="AF28" i="3"/>
  <c r="AE28" i="3"/>
  <c r="AF11" i="1"/>
  <c r="AE11" i="1"/>
  <c r="U15" i="1"/>
  <c r="AF31" i="3"/>
  <c r="AE31" i="3"/>
  <c r="T15" i="3"/>
  <c r="Q15" i="3" s="1"/>
  <c r="O38" i="3"/>
  <c r="AF15" i="3"/>
  <c r="AE15" i="3"/>
  <c r="U17" i="3" l="1"/>
  <c r="U37" i="3"/>
  <c r="U28" i="3"/>
  <c r="U18" i="3"/>
  <c r="U21" i="3"/>
  <c r="U36" i="3"/>
  <c r="U12" i="3"/>
  <c r="U34" i="3"/>
  <c r="M15" i="3"/>
  <c r="U19" i="3"/>
  <c r="U20" i="3"/>
  <c r="U14" i="3"/>
  <c r="O15" i="3"/>
  <c r="U24" i="3"/>
  <c r="U29" i="3"/>
  <c r="U35" i="3"/>
  <c r="U13" i="3"/>
  <c r="U32" i="3"/>
  <c r="U33" i="3"/>
  <c r="Q39" i="3"/>
  <c r="M39" i="3"/>
  <c r="O39" i="3"/>
  <c r="M38" i="3"/>
  <c r="U38" i="3" s="1"/>
  <c r="U31" i="3"/>
  <c r="Q25" i="3"/>
  <c r="O25" i="3"/>
  <c r="U23" i="3"/>
  <c r="U22" i="3"/>
  <c r="Q16" i="3"/>
  <c r="U16" i="3" s="1"/>
  <c r="U15" i="3"/>
  <c r="U11" i="3"/>
  <c r="U10" i="3"/>
  <c r="AF37" i="3"/>
  <c r="AE37" i="3"/>
  <c r="U37" i="1"/>
  <c r="T37" i="1"/>
  <c r="AF15" i="1"/>
  <c r="AE15" i="1"/>
  <c r="T15" i="1"/>
  <c r="AA10" i="1"/>
  <c r="AE10" i="1" s="1"/>
  <c r="AA9" i="1"/>
  <c r="AE9" i="1" s="1"/>
  <c r="AF10" i="3"/>
  <c r="AE10" i="3"/>
  <c r="AF9" i="3"/>
  <c r="AE9" i="3"/>
  <c r="AF25" i="3"/>
  <c r="AE25" i="3"/>
  <c r="U39" i="3" l="1"/>
  <c r="U35" i="1"/>
  <c r="U36" i="1"/>
  <c r="U34" i="1"/>
  <c r="T35" i="1"/>
  <c r="T36" i="1"/>
  <c r="T34" i="1"/>
  <c r="T32" i="1"/>
  <c r="U31" i="1"/>
  <c r="U27" i="1"/>
  <c r="T27" i="1"/>
  <c r="U26" i="1"/>
  <c r="T26" i="1"/>
  <c r="U24" i="1"/>
  <c r="T24" i="1"/>
  <c r="U23" i="1"/>
  <c r="T23" i="1"/>
  <c r="U21" i="1"/>
  <c r="T21" i="1"/>
  <c r="AB10" i="1"/>
  <c r="AF10" i="1" s="1"/>
  <c r="U10" i="1"/>
  <c r="T10" i="1"/>
  <c r="AB9" i="1"/>
  <c r="AF9" i="1" s="1"/>
  <c r="U9" i="1"/>
  <c r="T9" i="1"/>
  <c r="M9" i="3" l="1"/>
  <c r="Q9" i="3"/>
  <c r="O9" i="3"/>
  <c r="U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Rosalba Alferez Lombana</author>
  </authors>
  <commentList>
    <comment ref="V6" authorId="0" shapeId="0" xr:uid="{00000000-0006-0000-0000-000001000000}">
      <text>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Rosalba Alferez Lombana</author>
  </authors>
  <commentList>
    <comment ref="V6" authorId="0" shapeId="0" xr:uid="{00000000-0006-0000-0100-000001000000}">
      <text>
        <r>
          <rPr>
            <sz val="9"/>
            <color indexed="81"/>
            <rFont val="Tahoma"/>
            <family val="2"/>
          </rPr>
          <t xml:space="preserve">
</t>
        </r>
      </text>
    </comment>
  </commentList>
</comments>
</file>

<file path=xl/sharedStrings.xml><?xml version="1.0" encoding="utf-8"?>
<sst xmlns="http://schemas.openxmlformats.org/spreadsheetml/2006/main" count="772" uniqueCount="303">
  <si>
    <t>SECRETARÍA DE EDUCACIÓN DE CASANARE</t>
  </si>
  <si>
    <t>D02. MEJORAMIENTO CONTINUO DE LAS INSTITUCIONES EDUCATIVAS</t>
  </si>
  <si>
    <t xml:space="preserve">Codigo: </t>
  </si>
  <si>
    <t>UBICACIÓN GEOGRAFICA</t>
  </si>
  <si>
    <t>METAS</t>
  </si>
  <si>
    <t>INDICADORES</t>
  </si>
  <si>
    <t>OBSERVACIONES</t>
  </si>
  <si>
    <t>D02.01 PLAN DE APOYO AL MEJORAMIENTO PAM 2020-2023</t>
  </si>
  <si>
    <t>Vigencia: 2020-2023</t>
  </si>
  <si>
    <t>Urbano</t>
  </si>
  <si>
    <t>Rural</t>
  </si>
  <si>
    <t>PRIMER TRIMESTRE</t>
  </si>
  <si>
    <t>SEGUNDO TRIMESTRE</t>
  </si>
  <si>
    <t>TERCER TRIMESTRE</t>
  </si>
  <si>
    <t>CUARTO TRIMESTRE</t>
  </si>
  <si>
    <t>META PLAN DE DESARROLLO DEPARTAMENTAL</t>
  </si>
  <si>
    <t>P</t>
  </si>
  <si>
    <t>E</t>
  </si>
  <si>
    <t xml:space="preserve">MONITOREO Y SEGUIMIENTO 
FECHA: </t>
  </si>
  <si>
    <t>RESPONSABLE</t>
  </si>
  <si>
    <t xml:space="preserve">TAREAS REALIZADAS </t>
  </si>
  <si>
    <t>ACCIONES EJECUTADAS</t>
  </si>
  <si>
    <t>COMPONENTES PAM</t>
  </si>
  <si>
    <t xml:space="preserve">CANTIDAD DE LA META PLAN DESARROLLO </t>
  </si>
  <si>
    <t>INDICADOR DE LA META PLAN DESARROLLO DEPARTAMENTAL</t>
  </si>
  <si>
    <t>OBJETIVO ESTRATEGICO PAM</t>
  </si>
  <si>
    <t>SEGUIMIENTO DEL PLAN DE APOYO AL MEJORAMIENTO EDUCATIVO</t>
  </si>
  <si>
    <t xml:space="preserve">Aprobó: </t>
  </si>
  <si>
    <t>Secretario (a) de Educación</t>
  </si>
  <si>
    <t>FUENTE DE FINANCIACION</t>
  </si>
  <si>
    <t xml:space="preserve">AVANCE DE SEGUIMIENTO  FÍSICO </t>
  </si>
  <si>
    <t>AVANCE DE SEGUIMIENTO  FINANCIERO</t>
  </si>
  <si>
    <t>TOTAL  PROGRAMADO/EJECUTADO</t>
  </si>
  <si>
    <t>Acompañamiento a los Establecimientos Educativos y su gestión escolar</t>
  </si>
  <si>
    <t>X</t>
  </si>
  <si>
    <t>Capacitación en procesos y uso de los sistemas de información de gestión de la calidad.
Asistencia técnica integral a los directivos docentes, docentes y administración en las instituciones educativas.</t>
  </si>
  <si>
    <t>52.
1.200</t>
  </si>
  <si>
    <t>Personas beneficiadas con procesos de formación en los sistemas de información de gestión de la calidad.
Directivos docentes, docentes y administrativos con asistencia técnica integral.</t>
  </si>
  <si>
    <t>Acompañar a los EE en la formulación, elaboración y seguimiento al proyecto educativo institucional (PEI),  evidenciando estos procesos en el sistema de información pertinente.</t>
  </si>
  <si>
    <t>A diciembre 31 de 2023 , 69 E.E actualizados e implementados.</t>
  </si>
  <si>
    <t>69 E.E con PEI  revisado, formulados, elaborados y revisados/100</t>
  </si>
  <si>
    <t>1. Cronograma de revisión y retroalimentación del PEI.
 2. Revisión de los PEI.
3. Formación a directivos docentes y docetes sobre PEI.
4. Retroalimentación del PEI.
5. Seguimiento a la retroalimentación del PEI.</t>
  </si>
  <si>
    <t>Acompañar a los EE en formulación, elaboración y seguimiento del plan de mejoramiento institucional (PMI), evidenciando estos procesos en el sistema de información pertinente.</t>
  </si>
  <si>
    <t>A diciembre 31 de 2023 , 69 E.E actualizados.</t>
  </si>
  <si>
    <t>69 E.E con PMI revisados,  formulados, elaborados y revisados/100</t>
  </si>
  <si>
    <t>1. Cronograma de revisión y retroalimentación del PMI.
2. Revisión de los PMI.
3. Formación a directivos docentes y docentes sobre PMI.</t>
  </si>
  <si>
    <t>Asistencia técnica integral a los directivos docentes, docentes y administración en las instituciones educativas.</t>
  </si>
  <si>
    <t>Directivos docentes, docentes y administrativos con asistencia técnica integral.</t>
  </si>
  <si>
    <r>
      <t>Acompañar la</t>
    </r>
    <r>
      <rPr>
        <sz val="12"/>
        <color rgb="FFFF0000"/>
        <rFont val="Arial"/>
        <family val="2"/>
      </rPr>
      <t xml:space="preserve"> </t>
    </r>
    <r>
      <rPr>
        <sz val="12"/>
        <rFont val="Arial"/>
        <family val="2"/>
      </rPr>
      <t>actualización del manual de convivencia escolar en las E.E del Departamento teniendo en cuenta el sistema Nacional de convivencia escolar</t>
    </r>
  </si>
  <si>
    <t>69 Manuales de convivencia escolar revisados y resignificado acorde al sistema Nacional de convivencia escolar/100</t>
  </si>
  <si>
    <t>1. Cronograma de revisión y retroalimentación del Manual de Convivencia.
2. Talleres de acompañamiento a los E.E en la actualización y resignificación de  manuales de convivencia. 
3.Revisión de cumplimiento a la ruta de atención integral de convivencia.
4. Asistencia técnica a los comites de convivencia escolar institucional y Municipal.
 5. Seguimiento de su funcionalidad.
6. Emitir circular reiterando la actualización y seguimiento anual del gobierno escolar.</t>
  </si>
  <si>
    <t xml:space="preserve">
Fortalecer en los establecimientos educativos los programas pedagógicos transversales (educación ambiental, educación para la sexualidad y construcción de la ciudadanía, catedra de la paz, afianciamiento de la cultura llanera, cultura del emprendimiento, educación para el ejercicio de los derechos humanos, convivencia escolar, movilidad segura, educación económica, y financiera, promoción de estilos de vida saludables)</t>
  </si>
  <si>
    <t>Establecimientos educativos fortalecidos con los programas pedagógicos transversales.</t>
  </si>
  <si>
    <t xml:space="preserve">Fortalecer y hacer seguimiento a planes de prestación de servicio social obligatorio en los grados décimo,  once y su impacto social </t>
  </si>
  <si>
    <t>A 2023 seguimiento y retroalimentación de la prestación de horas sociales a los 69 E.E</t>
  </si>
  <si>
    <t>69 planes de prestación de servicio obligatorio fortalecidos y con su respectivo seguimiento/100</t>
  </si>
  <si>
    <t>1. Cronograma de revisión y retroalimentación de la prestación de horas sociales a los 69 EE.
 2. Enviar al iniciar año lectivo, comunicación reiterativa de cumplimiento, 
3.  Desarrollo de planes de prestación de servicio social obligatorio en los grados décimo,  once y su impacto social.</t>
  </si>
  <si>
    <t>Fortalecer la estrategia preventiva contra el consumo de sustencias psicoactivas y alcohólicas en los establecimientos educativos.</t>
  </si>
  <si>
    <t>Establecimientos educativos con la estrategia preventiva de consumo de sustancias psicoactivas y alcohólicas</t>
  </si>
  <si>
    <t>Fortalecer las estrategias de aprendizaje de las competencias ciudadanas para que los estudiantes tomen decisiones frente a su proyecto de vida.</t>
  </si>
  <si>
    <t>A 2023 69 EE Fortaleceran la estrategia   preventiva de contra el consumo de sustancias psicoactivas y alcohólicas.</t>
  </si>
  <si>
    <t>69 Establecimientos educativos fortalecidos con la estrategia preventiva de consumo de sustancias psicoactivas y alcohólicas/100</t>
  </si>
  <si>
    <t xml:space="preserve">1. Cronograma de revisión y retroalimentación de la estrategia preventiva contra el consumo de sustencias psicoactivas y alcohólicas..
2. Asistencia técnica, apoyo sicoeducativo y dotación de recursos de apoyo para la implementación de estrategias de prevención contra el consumo de sustancias psicoactivas y alcohol, dejando capacidades instaladas en las IE.
</t>
  </si>
  <si>
    <t>Implementar la estrategia de escuela de padres con enfoque de prevención, violencia de género, equidad, derechos de la mujer, y habilidades para la vida en los establecimientos educativos.</t>
  </si>
  <si>
    <t>Estrategias implementadas.</t>
  </si>
  <si>
    <t>A 2023 69 EE Implementaran la estrategia  escuela de padres con enfoque de prevención,  violencia de género, equidad, derechos de la mujer y habilidades para vida.</t>
  </si>
  <si>
    <t>69 EE con la Estrategia implementada/100</t>
  </si>
  <si>
    <t>1. Cronograma de revisión y retroalimentación de la estrategia preventiva de la escuela de padres 
2. Asistencia técnica y orientación a comunidades educativas que propendan a la prevención de situaciones negativas de los jovenes.</t>
  </si>
  <si>
    <t xml:space="preserve">Fortalecer en los establecimientos educativos los programas pedagógicos transversales (educación ambiental, educación para la sexualidad y construcción de la ciudadanía, catedra de la paz, afianciamiento de la cultura llanera, cultura del emprendimiento, educación para el ejercicio de los derechos humanos, convivencia escolar, movilidad segura, educación económica, y financiera, promoción de estilos de vida saludables). </t>
  </si>
  <si>
    <t>A 2023  69 establecimientos educativos Fortaleceran los programas pedagógicos transversales (educación ambiental, educación para la sexualidad y construcción de la ciudadanía, cátedra de la paz, afianzamiento de la cultura llanera, cultura del emprendimiento, educación para el ejercicio de los derechos humanos, convivencia escolar, movilidad segura, educación económica y financiera, promoción de estilos de vida saludable).</t>
  </si>
  <si>
    <t>69 Establecimientos educativos fortalecidos con los programas pedagógicos.</t>
  </si>
  <si>
    <t>1. Cronograma de revisión y retroalimentación de los PPT en los EE.
2. Asistencia técnica en los procesos de  formulación, planeación y seguimiento a cada uno de los 6 PPT en el PEI.
3. Revisión de cada uno de los 6 PPT.
3. Formación a directivos docentes y docetes sobre PPT.
4. Retroalimentación del PPT.
5. Seguimiento a la retroalimentación del PPT.</t>
  </si>
  <si>
    <t>Fortalecer estrategias de mejoramiento de la calidad, en la comunidad educativa.</t>
  </si>
  <si>
    <t>Comunidad educativa fortalecida con estrategias de mejoramiento de la calida educativa.</t>
  </si>
  <si>
    <t>Orientar la autoevaluación institucional de los establecimientos educativos privados como ejercicio participativo y crítico  y como una herramienta de gestión orientada al  mejoramiento de la calidad del servicio educativo</t>
  </si>
  <si>
    <t xml:space="preserve">A 2023, 13 EE PRIVADOS orientados en autoevaluación Institucional </t>
  </si>
  <si>
    <t>13 establecimientos educativos privados, orientados en el ejercicio de la autoevaluación institucional/100</t>
  </si>
  <si>
    <t>1. Cronograma de revisión y retroalimentación para la orientación de la evaluación en los establecimientos educativos privados.
2. Talleres y asistencia técnica para orientar a los establecimientos educativos privados en el proceso de autoevaluación institucional con base en la Guía N° 4.  Manual de Evaluación y Clasificación de Establecimientos Educativos Privados, mediante talleres y visitas técnicas. Y Capacitar en el uso del aplicativo EVI.
3. Monitorear el cargue de los resultados de la autoevaluación y de la información complementaria en la plataforma EVI.
4. Expedir las resoluciones autorizando la adopción de régimen y de tarifas para cada año lectivo.</t>
  </si>
  <si>
    <t>Orientar la realización de la autoevaluación institucional en los establecimientos educativos oficiales como fuente de información útil para los planes de mejoramiento y desarrollo  institucional y del sector educativo.</t>
  </si>
  <si>
    <t xml:space="preserve">a 2023 69 EE oficiales orientados en la Autoevalución Intitucional </t>
  </si>
  <si>
    <t>69 establecimientos educativos orientados en el ejercicio de la autoevaluación institucional/100</t>
  </si>
  <si>
    <t xml:space="preserve">1.Cronograma de revisión y retroalimentación de la autoevaluación institucional de los establecimientos educativos oficiales.
2. Emitir orientaciones mediante circulares, para la implementación del proceso de autoevaluación institucional.
3. Analizar los resultados de la autoevaluación institucional de los establecimientos educativos.
4. Elaborar el consolidado de los resultados de los EE de la entidad territorial.
5. Realizar análisis de los resultados consolidados.
6. Prestar asistencia técnica a los EE en la aplicación de la Guía para el Mejoramiento Institucional.
</t>
  </si>
  <si>
    <t>Orientar el proceso de evaluación anual de desempeño laboral de los docentes y directivos docentes regulados por el Decreto Ley 1278 de 2002, con un enfoque de mejoramiento permanente.</t>
  </si>
  <si>
    <t xml:space="preserve">a 2023 69 EE oficiales orientados en  el proceso de evaluación anual de desempeño laboral de los docentes y directivos docentes </t>
  </si>
  <si>
    <t>69 establecimientos educativos orientados en la realización de la evaluación anual de desempeño laboral/100</t>
  </si>
  <si>
    <t xml:space="preserve">1. Cronograma de revisión y retroalimentación para el proceso de evaluación anual de desempeño laboral de los docentes y directivos docentes según el decreto 1278 de 2002
2. Capacitación y/o comunicación: Organizar y divulgar el proceso de evaluación anual de desempeño laboral en la entidad territorial.
3. Verificar la efectiva y oportuna realización de la evaluación.
4. Elaborar el consolidado de los resultados de evaluación de desempeño en la entidad territorial.
5. Analizar los resultados de la evaluación  de desempeño  como insumo para el plan territorial de formación docente y para el diseño y la implementación de planes de apoyo al mejoramiento.
6. Prestar asistencia técnica a los evaluadores en el desarrollo del proceso.
7. Orientar su aplicación con un enfoque de mejoramiento continuo.
</t>
  </si>
  <si>
    <t>Orientar  a los establecimientos educativos en la definición, implementación, revisión y ajustes periódicos  de los sistemas institucionales de evaluación de los estudiantes.</t>
  </si>
  <si>
    <t>A 2023, orientar 69 EE oficiales en la definición, implementación, revisión y ajustes periódicos  de los sistemas institucionales de evaluación de los estudiantes.</t>
  </si>
  <si>
    <t>69 establecimientos educativos orientados en el proceso de evaluación de los aprendizajes/100</t>
  </si>
  <si>
    <t xml:space="preserve">1. Cronograma de revisión y retroalimentación para los ajustes según los sistemas institucionales de evaluación de los estudiantes.
2.Asistencia técnica para revisar el sistema institucional de evaluación de los estudiantes (SIEE).
3. Prestar asistencia técnica a los establecimientos educativos en la definición,  implementación, revisión y ajuste del sistema institucional de evaluación de estudiantes.
4. Recopilar información sobre el análisis y seguimiento  de los  EE a los  SIEE.
5. Elaborar consolidado de la información sobre los procesos de  evaluación y seguimiento al SIEE por parte de los EE.
6. Analizar la información consolidada.
7. Realizar jornada de reflexión pedagógica sobre evaluación Interna de los aprendizajes de los estudiantes.
</t>
  </si>
  <si>
    <t>Orientar a los EE en el análisis  y uso pedagógico de los resultados de las evaluaciones externas con el fin de diseñar e implementar  estrategias enfocadas al mejoramiento continuo de la calidad educativa.</t>
  </si>
  <si>
    <t>A 2023 69 EE oficiales orientados en análisis y uso de de los resultados de las evaluaciones externas</t>
  </si>
  <si>
    <t>69 establecimientos educativos orientados en análisis y uso de de los resultados de las evaluaciones externas/100</t>
  </si>
  <si>
    <t xml:space="preserve">1. Cronograma de revisión y retroalimentación para el análisis y resultaados de las evaluaciones externas.
2. Coordinar con el ICFES  y apoyar la  aplicación de evaluaciones externas . 
3. Divulgar los lineamientos para el análisis e interpretación de los resultados.
4. Realizar los análisis de resultados de evaluaciones externas identificando fortalezas y oportunidades de mejora en áreas para cada Establecimiento Educativo y de manera general para la entidad territorial.
5. Divulgar los resultados de las evaluaciones externas de estudiantes a la comunidad educativa.
6. Acompañar a los Establecimientos Educativos en el análisis y uso de los resultados de las evaluaciones externas para la definición de acciones en su Plan de Mejoramiento Institucional (PMI).
7. Prestar asistencia  técnica en el proceso de la evaluación externa.
</t>
  </si>
  <si>
    <t>Elaborar la caracterización en el proceso de la gestión de la evaluación a  partir de la revisión de los referentes nacionales de calidad, consolidación de datos estadísticos y análisis de resultados.</t>
  </si>
  <si>
    <t xml:space="preserve">A 2023 4 informes de caracterización de la gestión de evaluación elaborados </t>
  </si>
  <si>
    <t>4 informes elaborados de caracterización de la gestión/100</t>
  </si>
  <si>
    <t xml:space="preserve">1.  Cronograma para la elaboración de la caracterización del proceso de la gestión de la evaluación.
2. Análisis de resultados de seguimiento  al Sistema Institucional de Evaluación de Estudiantes.
3. Análisis de resultados en las pruebas externas.
4. Análisis de resultados de la evaluación de desempeño de docentes y directivos docentes.
5. Análisis de resultados de la autoevaluación de los establecimientos educativos oficiales.
</t>
  </si>
  <si>
    <t xml:space="preserve">Implementar el plan territorial de formación docente </t>
  </si>
  <si>
    <t>Plan territorial de formación docente implementado.</t>
  </si>
  <si>
    <t>Acompañamiento  y apoyo al  programa  PTA en el Departamento</t>
  </si>
  <si>
    <t>1. Cronograma de revisión y retroalimentación para el acompañamiento del PTA en el departamento.
2.Acompañamiento,  asesoria y seguimiento a los procesos  relacionados con el PTA en el Departamento.</t>
  </si>
  <si>
    <t>Implementar una estrategia de bilinguismo en las instituciones educativas.</t>
  </si>
  <si>
    <t>Estrategias de bilinguismo implementadas.</t>
  </si>
  <si>
    <t>Implementar la estrategia de bilingüismo en las instituciones educativas  del Departamento.</t>
  </si>
  <si>
    <t>A 2023  implementar (01) estrategia de bilingüismo en las instituciones educativas  del Departamento.</t>
  </si>
  <si>
    <t>60 EE con ESTRATEGIA BILINGUISMO IMPLEMENTADA/100</t>
  </si>
  <si>
    <t>1. Cronograma para la implementación de la estrategia de bilingúismo en el departamento.
2. Formular e implementar una (01) estrategia del bilingüismo.</t>
  </si>
  <si>
    <t>1. Cronograma de revisión y retroalimentación en el ajuste de las mallas curriculares en los establecimientos educativos.
2. Asistencia tecnica a las mallas curriculares de ingles de los  69 E.E: mediante acompañamiento y seguimiento al proceso de modificación y ajuste a las mallas curriculares de inglés en todos los establecimientos educativos</t>
  </si>
  <si>
    <t>Seguimiento pedagogico a los E.E del Departamento con  jornada única.</t>
  </si>
  <si>
    <t>1. Cronograma de revisión y seguimiento pedagógico al programa de jornada unica.
2. Asistencia tecnica para verificar el cumplimiento del enfasis, como la praxis de cada uno de los documentos pedagogicos de la IE.
3. Seguimiento y analisis del impacto de la jornada única en la permanencia de los estudiantes.</t>
  </si>
  <si>
    <t>Acompañar a los E.E del Departamento en el día E  como escenario de sensibilización, reflexión y analisis sobre resultados obtenidos en el indice sintetico de calidad educativa.</t>
  </si>
  <si>
    <t>Al año 2023 brindar acompañamiento anual para la realización en los EE del día E  según las disposiciones del MEN</t>
  </si>
  <si>
    <t>60  E.E CON DIA E DESARROLLADO/100</t>
  </si>
  <si>
    <t>1.Cronograma de revisión y acompañamiento anual en la realización del dia E en los establecimientos educativos.
2. Socialización de las herramientas y metodologias para el desarrollo de la jornada E dia  en los E.E
3. Suscripción de pactos por la excelencia educativa en las 69 IE del Departamento</t>
  </si>
  <si>
    <t>x</t>
  </si>
  <si>
    <t>Acompañar los procesos de divulgación de fechas para  aplicación de pruebas SUPERATÉ CON EL SABER</t>
  </si>
  <si>
    <t>Al año 2023, haber acompañado anualmente a 60 EE, en el proceso de aplicación pruebas SUPERATÉ CON EL SABER.</t>
  </si>
  <si>
    <t>60 E.E acompañados en el proceso de aplicación de pruebas/100</t>
  </si>
  <si>
    <t>1. Cronograma de revisión y acompañamientos en la aplicación de las pruebas SUPERATÉ CON EL SABER.
2. Emitir circulares, correos y llamadas a los diferentes E.E en los procesos de aplicación de pruebas y reporte de resultados</t>
  </si>
  <si>
    <t>Fortalecer los procesos de las modalidades de la educación media en los establecimientos educativos.</t>
  </si>
  <si>
    <t>Establecimientos educativos fortalecidos en las diferentes modalidades.</t>
  </si>
  <si>
    <t>Fortalecer la educación media técnica en articulación con los diferentes niveles educatios del Departamento de Casanare</t>
  </si>
  <si>
    <t xml:space="preserve"> A 2023 36 EE Fortalecidos en  los procesos de las modalidades de la educación media. </t>
  </si>
  <si>
    <t>36 Establecimientos educativos fortalecidos en la diferentes modalidades de educación media/100</t>
  </si>
  <si>
    <t xml:space="preserve"> 1. Cronograma de revisión para el fortalecimiento de la educación media técnica en los diferentes niveles del departamento de Casanare.
 2. Revisión de los planes de área de la media técnica para fortalecer los procesos de modalidades en los E. E. Articulación interinstitucional SENA - ETC</t>
  </si>
  <si>
    <t xml:space="preserve"> A 2023 42 EE fortalecidos en la doble titulación de los estudiantes de la educación media.</t>
  </si>
  <si>
    <t xml:space="preserve">Número Estudiantes de educación media con doble titulación </t>
  </si>
  <si>
    <t>FORMACION DE DOCENTES Y DIRECTIVOS DOCENTES</t>
  </si>
  <si>
    <t>Garantizar derechos de formación y actualización a los docentes del Departamento de Casanare</t>
  </si>
  <si>
    <t>A 2023 Implementar el plan territorial de formación docente, en las 69 IE</t>
  </si>
  <si>
    <t>un (01) plan territorial de formación docente/100</t>
  </si>
  <si>
    <t>1. Cronograma de revisión para la implementación del plan territorial de formación docente.
2. Formación integral a docentes del departamento.  
3. Actualización y fortalecimiento de docentes en manejo de recursos técnológicos aplicados a la educación.
4. Realizar foro Departamental de conformidad con lineamientos MEN.
5. Formación a docentes de la ESCUELA NORMAL SUPERIOR DE MONTERREY</t>
  </si>
  <si>
    <t>Atender niños y niñas en preescolar con educación inicial en el marco de la atención integral.</t>
  </si>
  <si>
    <t>Niños y niñas en preescoar atendidos con educación inicial en el marco de la atención integral.</t>
  </si>
  <si>
    <t>Implementación de la educación inicial en el marco de la atención integral, generando estrategias para el tránsito armónico de los niños</t>
  </si>
  <si>
    <t xml:space="preserve"> a 2023 atender 3,000 niños y niñas en preescolar con educación inicial en el marco de la atención integral</t>
  </si>
  <si>
    <t>3000 estudiantes de preescolar atendidos con educación inicial en el marco de la atención integral/100</t>
  </si>
  <si>
    <t>1. Cronograma de revisión para la implementación del proyecto de educación inicial. 
2. Asistencia técnica a docentes de preescolar y de educación inicial  para la implementación de lineamientos curricuales aplicables a la educación inicial.</t>
  </si>
  <si>
    <t>Fortalecimiento a la educación afrocolombiana en las Instituciones educativas del Departamento.</t>
  </si>
  <si>
    <t>Instituciones con foralecimiento de la afrocolombianidad.</t>
  </si>
  <si>
    <t>Implementar dentro del proceso educativo el fortalecimiento a la AFROCOLOMBIANIDAD</t>
  </si>
  <si>
    <t>Al año 2023, fortalecer a 27 EE en educación afrocolombiana..</t>
  </si>
  <si>
    <t>27 Instituciones con fortalecimiento de la afrocolombianidad/100</t>
  </si>
  <si>
    <t>1. Cronograma de implementación del proceso a la afrocolombianidad.
2. Asistencia técnica para el ajuste e incorporación de lineamientos curriculares en AFROCOLOMBIANIDAD en los PEI  de 27  IE del Departamento</t>
  </si>
  <si>
    <t>Garanterizar la inspección y vigilancia sobre la prestación del servicio educativo a instituciones educativas oficilales, no oficilaes, ETDH y las CEA.</t>
  </si>
  <si>
    <t>Instituciones educativas oficiales, no oficiales. ETDH y las CEA con Inspección y vigilancia garanteizados.</t>
  </si>
  <si>
    <t>FORTALECIMIENTO AL PROCESO DE INSPECCIÒN, VIGILANCIA Y CONTROL DEL SERVICIO PÙBLICO EDUCATIVO DE LOS 18 MUNICIPIOS NO CERTIFICADOS DEL DEPARTAMENTO DE CASANARE.</t>
  </si>
  <si>
    <t>a 2023 50 EE fortalecidad con el  Inspección y Vigilancia sobre la prestación del servicio educativo a Instituciones educativas oficiales no oficiales, ETDH y las CEA</t>
  </si>
  <si>
    <t>50 Instituciones educativas oficiales no oficiales, ETDH y las CEA con inspección y vigilancia garantizados/100</t>
  </si>
  <si>
    <t>1. Cronograma de actualización, y creación para el fortalecimiento del proceso de inspección, vigilancia y control del servicio educativo.
2.Actualización del Reglamento Territorial de Inspección y vigilancia de la Educación en el Departamento.
3. Rediseño y actualizacion del proceso de inspección y vigilancia de la educación en el Departamento.
4. Creación del Fondo de fortalecimiento de la Educación para el trabajo y el Desarrollo Humano en el Departamento.</t>
  </si>
  <si>
    <t>Formular mallas curriculares en los proyectos etnoeducativos comunicativas comunitarios.</t>
  </si>
  <si>
    <t>Mallas curriculares etnoeducativas formuladas.</t>
  </si>
  <si>
    <t>Educación pertinente y adecuada a los contextos sociales y culturales, con currículos que respondan a las necesidades de la población escolar de la mano con la comunidad</t>
  </si>
  <si>
    <t>Al 2023, Revisión y Actualización de (06) mallas curriculares en los Proyectos etnoeducativas Comunitarios</t>
  </si>
  <si>
    <t xml:space="preserve">06 mallas curriculares etnoeducativasactualizadas  y en aplicació/100. </t>
  </si>
  <si>
    <t xml:space="preserve">1.Cronograma de revisión y actualización de las 6 mallas curriculares de los proyectos etnoeducativos comunitarios.
2. Acompañamento y asistencia técnica para la  revisión y actualización de de mallas curriculares etnoeducativas.
</t>
  </si>
  <si>
    <t>Construcción de materiales didácticos y pedagógicos en relación con el sistema educativo índigena propio. SEP</t>
  </si>
  <si>
    <t>Materiales pedagógicos construidos</t>
  </si>
  <si>
    <t>Al 2023 Garantizar (03) mesas de concertación etnoeducativas.</t>
  </si>
  <si>
    <t>03 Mesas de concertación etnoeducativas garantizadas/100.</t>
  </si>
  <si>
    <t>1. Cronograma de cumplimiento para la construcción de materiales didácticos y pedagógicos del sistema educativo indígena propio. 
2. Reproducción de material de apoyo a procesos de formación en etnoeducacion.</t>
  </si>
  <si>
    <t>Garantizar las mesas de concertación etnoeducativas.</t>
  </si>
  <si>
    <t>Mesas de concertación etnoeducativas garantizadas.</t>
  </si>
  <si>
    <t>1. Cronograma de concertación de las mesas etnoeducativas.
2. Concertar 3 mesas de concertación etnoeducativa  anual durante 3 años: 2021, 2022 y 2023</t>
  </si>
  <si>
    <t>Uso, apropiación y desarrollo de contendidos con ayuda de las tics.</t>
  </si>
  <si>
    <t>Ampliar la cobertura y fortalecer la conectividad en los establecimientos educativos.</t>
  </si>
  <si>
    <t>Establecimientos educativos con servicio de conectividad.</t>
  </si>
  <si>
    <t>Fortalecer el ecosistema digital en los E.E , promoviendo la apropiación y el uso pedagógico de los medios y las tecnologías de la información y la comunicación (TIC)</t>
  </si>
  <si>
    <t>Al año 2023, Ampliar la cobertura y fortalecer la conectividad en los establecimientos educativos.</t>
  </si>
  <si>
    <t>Adquisición de tecnologías para estudiantes e instituciones educativas.</t>
  </si>
  <si>
    <t>Estudiantes e insituciones beneficiados</t>
  </si>
  <si>
    <t>Al año 2023 adquirir  tecnologías para estudiantes e Instituciones educativas</t>
  </si>
  <si>
    <t xml:space="preserve">5000, Estudiantes e instituciones beneficiados/100 </t>
  </si>
  <si>
    <t>Desarrollar habilidades en lenguaje de programación.</t>
  </si>
  <si>
    <t xml:space="preserve">Al año 2023 haber formado 400 docentes en lenguajes de programación </t>
  </si>
  <si>
    <t xml:space="preserve"> 1. Cronograma de programación sobre el diplomado con los docentes.
2. Formar  docentes  como  “Master Teachers” por parte de Oracle Academy e Inicio de  “Formación de formadores”  para lograr certificar a todos los docentes focalizados.
</t>
  </si>
  <si>
    <t>ELABORÓ Y PROYECTÓ: Marbel Vásquez</t>
  </si>
  <si>
    <t>Cargo: Profesional de apoyo</t>
  </si>
  <si>
    <t>GLADYS SANDOVAL Y OMAIRA BONILLA Profesional Universitario Calidad Educativa.</t>
  </si>
  <si>
    <t>JAVIER SAAVEDRA. Profesional Universitario Calidad Educativa</t>
  </si>
  <si>
    <t>NIDIA GIRALDO CRUZ Profesional Especializado Calidad Educativa.</t>
  </si>
  <si>
    <t>GLADYS SANDOVAL Profesional Universitario Calidad Educativa.</t>
  </si>
  <si>
    <t>CÉSAR AUGUSTO LÓPEZ CARMONA, Profesional Universitario Calidad Educativa.</t>
  </si>
  <si>
    <t>BENEDICTA CORREA Profesional Universitario Calidad Educativa</t>
  </si>
  <si>
    <t>MARLEN ROCIO ANGEL Profesional Universitario de Inspección y vigilancia.</t>
  </si>
  <si>
    <t>Johana Rodriguez Profesional Universitario Calidad Educativa</t>
  </si>
  <si>
    <t>BPIN: 2020005850017 - 2018005850138</t>
  </si>
  <si>
    <t>En el primer semestre se realizo acompañamineto, pero no se se cancelo honorarios</t>
  </si>
  <si>
    <t xml:space="preserve">
Se emitieron las circulares 600 -256   y 600-257   Autoevaluación Institucional y Guía para el Mejoramiento Institucional y se realizaron 3 eventos  de capacitación.
Se logró la consolidación de los resultados en la matriz de Excel.
Se genero el documento de caracterización y análisis de la autoevaluación.
Se emito circular  600-0274 Autoevaluación Institucional. Guía para el Mejoramiento Institucional.  Resultados que se enviaron al MEN</t>
  </si>
  <si>
    <t>Se convoco a directivos docentes y docentes  para  asistencia técnica del tema Guía 4 - aplicativo EVI.
Se Cargo la información a la plataforma EVI.
Expedieron las resoluciones y su respectiva  socialización.</t>
  </si>
  <si>
    <t xml:space="preserve">Se expidió resolución 0171 de 2020 con los parametros, responsabilidades y orientaciones  Al igual la  Circular 0011 de 2020 para el inicio del proceso; también en la circular 0151 de 2020 de seguimiento y retroalimentacion  y por último la resolucion 0707 de 2020 designación y orientacion de evaluadores. 
Se consolido y se socializó los restuados de evaluación para el plan territorial de formación docente. </t>
  </si>
  <si>
    <t xml:space="preserve">Se realizó circular 0278 de 2020 con las orientaciones del seguimiento anual al SIEE, se recolecto información y consolido y elaboración de informe. También se realizó encuentro virtuales sobre evaluación de los  aprendizaje.  </t>
  </si>
  <si>
    <t>Se desarrollaron las actividades normalmente</t>
  </si>
  <si>
    <t xml:space="preserve">Se realizaron encuentros virtuales para la socializacion y uso pedagógico de resultados; también elaboración, consolidado de resultados y documentos de análisis y socialización.   </t>
  </si>
  <si>
    <t xml:space="preserve">Se realizo el respectivo diágnostico de analisis e interpretación de resultados. </t>
  </si>
  <si>
    <t>Se envió  el analisis e interpretación de los resultados.</t>
  </si>
  <si>
    <t>Se entregó el consolidado de los resultados.</t>
  </si>
  <si>
    <t xml:space="preserve">A través de la Entidad territorial mediante resolución N° 006 de 2020 se hizo la convocatoria para la vinculación de los tutores al programa de PTA. </t>
  </si>
  <si>
    <t>Se estan recepcionando las diferentes hojas de vida para la elección de dichos tutores según las directrices del MEN</t>
  </si>
  <si>
    <t xml:space="preserve">Se realizo diseño de estrategias pedagógicas en áreas de preescolar y básica primaria, analizando el impacto de la jornada única y se recolecto las necesidades en los cuatro componentes de gestión..
Se realizo una recolección de los datos que permitiera identificar la población de licenciados de inglés e idiomas que ha aportado a la identificación de estrategias para la formulación del proyecto.
Se realizo un acompañamiento con los docentes de inglés referente a la estrategia INSPIRING TEACHEARS </t>
  </si>
  <si>
    <t xml:space="preserve">La ETC solicito por cada IE el "PLAN INSTITUCIONAL DE ACOMPAÑAMIENTO ACADÉMICO A LOS APRENDIZAJES DE LOS ESTUDIANTES" </t>
  </si>
  <si>
    <t>El Ministerio no ha expedido la resolución en el cúal contemplaba la realización del día E.</t>
  </si>
  <si>
    <t>El MEN no desarrollo el programa de SUPERATÉ CON EL SABER en razon de la pandemia COVID-19</t>
  </si>
  <si>
    <t>Se espera realizar en las siguientes vigencias.</t>
  </si>
  <si>
    <t>Coherente con la ejecución del convenio SENA a vigencia 2020 los instructores SENA realizarón sus procesos de enseñanza con aprendizajes de manera presencial en las IE, y después de la pandemia de manera virtual acompañaron la formación de los estudiantes aprendices de los grados 10 y 11.</t>
  </si>
  <si>
    <t>Hubo inconvenientes en la  partipación de los estudiantes por motivo de la pandemia COVID-19, se realizo una ingeneria para la desarrollo de la media técnica articulado con el SENA.</t>
  </si>
  <si>
    <t xml:space="preserve">La doble titulación solamente se genera en el proceso de formación de estudiantes en el proceso de articulación con programa técnico del sena, de manera progresiva y sistemática; (precisar la acción) </t>
  </si>
  <si>
    <t>Se realiza según los lineamientos  del MEN.</t>
  </si>
  <si>
    <t>Se hizo reporte y entrega para un total de 1995 niños para transitar al grado 0, se realizo cruce de la base entregada por parte del ICBF a administrador SIMAT evidenciando que se encuentran matriculados 1563 niños y hace falta que se vincule al sistema educativos 232 niños al grado 0.  También se formulo y aprobo el proyecto en el MGA titulado IMPLEMENTACIÓN EN ATENCIÓN INTEGRAL A NIÑOS Y NIÑAS EN PREESCOLAR CON EDUCACIÓN INICIAL EN EL DEPARTAMENTO DE CASANARE.</t>
  </si>
  <si>
    <t>En la siguiente vigencia se espera realizar ejecución a las actividades proyectadas y se espera que se le adicione recursos para la implementación de los lineamientos curriculares a la educación inicial.</t>
  </si>
  <si>
    <t>Mediante  circular de presentación de la profesional se focalizo a seis EE: Del Llano de Tauramena, IE Cusiana de Tauramena, IE Jesus Bernal Pinzon de Maní, IE Arturo Salazar Mejía de Tamara, IE Ezequiel Moreno y Diaz y IE Fabio Riveros  de Villanueva; 
Se realizo seis asistencias técnicas sobre los lineamientos técnicos que imparte lel MEN de la Catedra de Afrocolombianidad. También se realizoron seis talleres teórico prácticos sobre la implementación de PPT de la catedra de la Afrocolombianidad.</t>
  </si>
  <si>
    <t>Se espera que las 5 IE incorporen como PPT la catedra de afocolombianidad en sus mallas curriculares.</t>
  </si>
  <si>
    <t xml:space="preserve">Se realizo la actualización sin ningún contratiempo.
Aprobación de la resolución 2166 de 2020.
La creación del fondo de fortalecimiento de la educación para el trabajo no se ha adelantado acciones debido a la emergencia COVID-19. </t>
  </si>
  <si>
    <t xml:space="preserve">Se encuentra en proceso de formulación para la revisión y ajuste de las mallas curriculares etnoeducativas; </t>
  </si>
  <si>
    <t>Se encuentra en formulación el proyecto de material didáctico para el procesos de formación etnoeducación.</t>
  </si>
  <si>
    <t>Según las acciones las mesas de concertación se realizaran en las siguientes vigencias</t>
  </si>
  <si>
    <t>Se declaro desierto el proceso y para subsanar se realizo con el apoyo del MINTIC la vinculación de sedes rurales donde se va a beneficiar a través de conectividad.</t>
  </si>
  <si>
    <t>Se espera recolectar la basura tecnológica para agosto del 2021</t>
  </si>
  <si>
    <t>BPIN: 2020005850017</t>
  </si>
  <si>
    <t xml:space="preserve">Gestión </t>
  </si>
  <si>
    <t>BPIN: 2020005850109</t>
  </si>
  <si>
    <t>Convocar para la asistencia técnica del tema Guía 4 - aplicativo EVI.
Cargar la información a la plataforma EVI.
Expedir resoluciones y socializarlas</t>
  </si>
  <si>
    <t>Se convocó mediante circulares  600-0293 del 27 de agosto 2021 se realizo una invitación para iniciar el proceso de autoevaluación  con los  EE privados.</t>
  </si>
  <si>
    <t>Convocar a las Instituciones educativas y dar orientaciones sobre Autoevaluación Institucional.
Elaborar matriz de Excel  consolidando resultados.
Generar un documento de análisis de resultado.
Convocar a las Instituciones educativas  y dar  orientaciones  sobre  Guía para el Mejoramiento Instituciona.</t>
  </si>
  <si>
    <t xml:space="preserve">  Se realizaron 16  eventos  de capacitación con establecimientos que clasificados en categoria de rendimiento D.</t>
  </si>
  <si>
    <t>Gestión</t>
  </si>
  <si>
    <t xml:space="preserve"> Se realizó asistencias técnicas para el ajuste de los SIEE teniendo en cuenta el cronograma para el cumplimiento de las metas. </t>
  </si>
  <si>
    <t xml:space="preserve">Se realizaron encuentros virtuales para la socializacion y uso pedagógico de resultados; también elaboración, consolidado de resultados y documentos de análisis y socialización.  </t>
  </si>
  <si>
    <t>Los resultados de la autoevaluación institucional y de los resultados de la evaluación de desempeño docente son reportados por las instiuciones en el mes de diciembre. Así mismo el ICFES reportará los resultados del examen SABER 11° a finales del 2021.</t>
  </si>
  <si>
    <t>A la espera de aprobación del proyecto.</t>
  </si>
  <si>
    <t>Se realizaron mesas de trabajo sobre lineamientos técnicos y actividades rectoras en la primera infancia, al igual talleres teorico prácticos de cualificación y curriculo en la educación inicial.</t>
  </si>
  <si>
    <t>BPIN: 2020005850028</t>
  </si>
  <si>
    <t>Se realizo asistencia técnica a IE POYATA, TABLON, CRIET, CUSIANDA, SANTA IRENE, EL EL BANCO DE PORE.IE LUIS MARIA JIMENEZ DE AGUAZUL</t>
  </si>
  <si>
    <t>BPIN: 2020005850029</t>
  </si>
  <si>
    <t xml:space="preserve">Mediante  circulares N°600-0179, 600-0178, 600-0177 se hizo la presentación de las profesionales que hicieron acompañamiento a los procesos de formulación y seguimiento   a cada uno de los 6 PPT en 23 IE.  </t>
  </si>
  <si>
    <t>SGP</t>
  </si>
  <si>
    <t>SGR</t>
  </si>
  <si>
    <t>Mediante circular 600-0235 del 21 de octubre de 2020 solicitando a los directivos docentes el inventario de terminales activas en los EE y sus respectivas sedes; se realizo el formato de MEMORIAS DE CÁLCULO  y visitas tecnicas correspondiente al diagnóstico de la conectividad y accesibilidad de las IEO focalizadas en el proyecto de capacidades Ctel para la innovación educativa en educación básica y media, mediante uso de las tics en Instituciones oficiales del departamento de Casanare de fecha 31 de agosto 2020; dando aprobación por Ministerio de Ciencias Tecnológica e innovación al proyecto BPIN 2020000100637, mediante acuerdo N° 103 del 18 de diciembre de 2020.</t>
  </si>
  <si>
    <t xml:space="preserve"> 56 Establecimientos educativos con servicio de conectividad/100</t>
  </si>
  <si>
    <t>Se realizo mediante circular 600-0242 del 23 de julio de 2021,  la solicitud a los rectores para la consolidación de la base de datos y las respectivas certificaciones acerca de la basura tecnológica, se remitió a almacén departamental mediante circular 600-0129 del 5 de mayo solicitando el apoyo para la remisión de la carpeta de inventario de cada uno de los rectores. se articuló con MINTIC computadores para educar para la entrega de esta basura tecnológica, el cuál se recogio el pasado 30 de julio aproximadamente 7.000 elementos técnológicos.</t>
  </si>
  <si>
    <t xml:space="preserve">1. Disminución de la brecha digital; dos cumputadores por estudiante; esto depende de la realización del diagnóstico junto con los directivos Docentes (basura tecnológica, número de equipos por Sede, entre otros).
                                          </t>
  </si>
  <si>
    <t xml:space="preserve">1. Disminución de la brecha digital; dos cumputadores por estudiante; esto depende de la realización del diagnóstico junto con los directivos Docentes (basura tecnológica, número de equipos por Sede, entre otros)                                                           </t>
  </si>
  <si>
    <t>Esta en proceso de formulación del proyecto por SGR</t>
  </si>
  <si>
    <t xml:space="preserve">Esta información es referente al programa de conexión total del MEN. En referencia al proyecto de MinCiencias con recursos de gestión se está avanzando en cuánto a  los Kits de realidad vitual y sus contenidos. </t>
  </si>
  <si>
    <t>Se programaron asistencias técnicas con los diferentes docentes fecha y encuentros virtuales, y de estas asistencias se generaron actas y compromisos en la retroalimentación de cada uno de los PPT.</t>
  </si>
  <si>
    <t>1. Cronograma de revisión para la ampliación de la cobertura y conectividad.
2. Brindar servicio de conectividad a los establecimientos educativos tanto urbanos como rurales, promoviendo la apropiación y el uso pedagógico de los medios y las tecnologías de la información y la comunicación.
3. Diagnostico del inventario tecnológico para la apuesta en funcionamiento del centro de gestión centralizado de la RED WAN; inventario tecnológico actualizado y diagnostico para la optimización de los troncales y fibra usados para el sector educativo en los municipios; Inventario tecnológico actualizado para garantizar la conectividad y diseño de las troncales inalambricas y red BACKBONE de radio enlaces de zonas rurales.</t>
  </si>
  <si>
    <t xml:space="preserve">1. Cronograma de revisión para la ampliación de la cobertura y conectividad.
2. Brindar servicio de conectividad a los establecimientos educativos tanto urbanos como rurales, promoviendo la apropiación y el uso pedagógico de los medios y las tecnologías de la información y la comunicación.
</t>
  </si>
  <si>
    <t xml:space="preserve">Se realizó el EP 1250 de 23 de septiembre de 2020, el cual fue aprobado  y publicado en la plataforma de SECOP, pero se declaró desierto el proceso CAS-OAJ-CPSP-0005 de 2020 Dado lo anterior mediante oficio  al MEN se solicitó la utilización de los recursos para la compra de computadores en las IE; respuesta afirmativa por parte de esta entidad, se realizó el EP 2855  por Colombiana Compra Eficiente pero el proceso por tiempos no se pudo culminar debido que se pasaba para la vigencia 2021 y los recursos del SGP permiten utilizar los recursos en la vigencia asignada. por gestión se realizó junto con el MINTIC la vinculación de sedes rurales dónde se van a beneficiar con conectividad. 
</t>
  </si>
  <si>
    <t>Con los recursos de SGP por el programa conexion total , se realizo el EP 00141 aprovado el 30 de abril de 2021 y adjudicada MINUTA 1131 de 24 de junio de 2021 y el número de proceso es CAS-OAJ-LP-004- 2021 ; beneficiando a 56 sedes educativas de las cuales 15 rurales y 41 urbanas. Por otra parte se esta realizando el seguimiento al proyecto de MinCiencias denominado FORTALECIMIENTO DE CAPACIDADES DE CTEI PARA LA INNOVACIÓN EDUCATIVA EN EDUCACIÓN BÁSICA Y MEDIA MEDIANTE USO DE TICS EN INSTITUCIONES OFICIALES DEL DEPARTAMENTO DE CASANARE beneficiado a 10 IE.
Mediante el EP 1584 aprovado el 1 de julio se realizo el proceso mediante SECOP II CAS-OAJ-SAM-0202020 donde se adjudico la minuta de prestación de servicio 2043 cuyo objeto es actualización y mejoramiento de la infraestructura y red de telecomunicaciones de la red wam departamental para garantizar la conectividad a internet en las sedes educativas del departamento de casanare por un término de tres meses y 15 días y fue adjudicado al consorcio red wan casanare 2021.</t>
  </si>
  <si>
    <t>Se realizo acompañamiento a los E.E en la actualización y revisión de cumplimineto a la ruta de atención integral a 10 Instituciones Educativas: 
Se realizo documento de seguimiento y retroalimentación al manual de convivencia escolar.</t>
  </si>
  <si>
    <t>ICLD 2020005850017</t>
  </si>
  <si>
    <t xml:space="preserve"> A 2023 40  EE Públicos acompañados y apoyados en el programa PTA</t>
  </si>
  <si>
    <t>40 E.E ATENDIDOS Y FORTALECIDOS CON EL PROGRAMA PTA/100</t>
  </si>
  <si>
    <t>34 E.E DE JORNADA ÚNICA/100</t>
  </si>
  <si>
    <t>Al año 2023 realizar seguimiento pedagogico a 34 EE, que cuentan con jornada unica.</t>
  </si>
  <si>
    <t>EDELMY</t>
  </si>
  <si>
    <t>Se realizo talleres para establecimientos educativos no focalizados a 14 E.E públicos del departamento de casanare.</t>
  </si>
  <si>
    <t>Se realizaron asistencias técnicas a 15 IE: San Agustin , IE Luis María Jimenez de Aguazul, IE Bonifacio Gutierrez, IE Antonio Martinez Delgado, IE Luis Hernandez Vargas de Hatocorozal, IE Gaviotas de Mani, Escuela Superior Monterrey, IE El Pretexto de Nunchia, IE Sagrado Corazón, IE Nuestra señora de Manare, IE Juan Jose Rondon de Paz de Ariporo, IE Francisco Lucea de San Luis de Palenque, IE CRIET, IE Jose Maria Cordoba de Tauramena, IE Rafael Uribe Uribe de Pore.</t>
  </si>
  <si>
    <t xml:space="preserve">Se realizo el ciclo I, II,  III , y IV relacionados con la formuación de tutores en el proceso pedagógico y el ciclo I y ciclo II a directivos docentes.
</t>
  </si>
  <si>
    <t>Se encuentra en ejecución 2 contratos interadministrativos, N° 1800 Resguardo Caño mochuelo y n° 1805 resguardo barro negro, con fecha de acta de inicio.</t>
  </si>
  <si>
    <t>Se realizo la 10 mesa de concertación con la asistencia de autoridades indigenas de los 3 resguardos correspondientes: Caño Mochuelo, y orocue y barro negro.</t>
  </si>
  <si>
    <t>ICLD.GOB.211102</t>
  </si>
  <si>
    <t>En proceso de revisión y aprobación por banco de proyectos.</t>
  </si>
  <si>
    <t>En proceso de formulación del proyecto.</t>
  </si>
  <si>
    <t>Se realizaron las respectivas retroalimentaciones del PEI en las siguientes IE Manuel Elkin Patarroyo de Sabanalarga, IE El Tablón, IE Arturo Salazar Mejía, IE Víctor Gómez Corredor de Tamara, IE Centro Regional de Investigación y Extensión de Tauramena “Criet”, IE El Cusiana de Tauramena, IE Técnico Rafael García Herreros, IE Rural Santa Irene de Trinidad, IE Luis María Jiménez, IE San Agustín de Aguazul, IE Antonio Martínez Delgado, IE Bonifacio Gutiérrez, IE Puerto Colombia, IE Luis Hernández Vargas, IE Simón Bolívar de Hato Corozal, IE Luis Enrique Barón Leal, IE Jesús Bernal Pinzón, Ce San José de la Poyata de Maní, IE Salvador Camacho Roldan,  IE Las Mercedes de Nunchia, IE Nuestra Señora de Manare, IE Sagrado Corazón, IE El Palmar, IE Indígena, San José Del Ariporo, IE Indígena Yamotsineum de Paz de Ariporo, IE Antonio Nariño, IE El Banco de Pore, IE Luis Carlos Galán Sarmiento de Orocue. IE Ezequiel Moreno y Diaz, IE Fabio Riveros de Villanueva.</t>
  </si>
  <si>
    <t>Se realizaron las respectivas retroalimentaciones del PMI en las siguientes IE Manuel Elkin Patarroyo de Sabanalarga, IE El Tablón, IE Arturo Salazar Mejía, IE Víctor Gómez Corredor de Tamara, IE Centro Regional de Investigación y Extensión de Tauramena “Criet”, IE El Cusiana de Tauramena, IE Técnico Rafael García Herreros, IE Rural Santa Irene de Trinidad, IE Luis María Jiménez, IE San Agustín de Aguazul, IE Antonio Martínez Delgado, IE Bonifacio Gutiérrez, IE Puerto Colombia, IE Luis Hernández Vargas, IE Simón Bolívar de Hato Corozal, IE Luis Enrique Barón Leal, IE Jesús Bernal Pinzón, Ce San José de la Poyata de Maní, IE Salvador Camacho Roldan,  IE Las Mercedes de Nunchia, IE Nuestra Señora de Manare, IE Sagrado Corazón, IE El Palmar, IE Indígena, San José Del Ariporo, IE Indígena Yamotsineum de Paz de Ariporo, IE Antonio Nariño, IE El Banco de Pore, IE Luis Carlos Galán Sarmiento de Orocue. IE Ezequiel Moreno y Diaz, IE Fabio Riveros de Villanueva.</t>
  </si>
  <si>
    <t>El Ministerio de Educación Nacional no ha ejecutado estrategias para la implementación de dicho proceso.</t>
  </si>
  <si>
    <t>1. Cronograma de revisión y retroalimentación para la doble titulación de los estudiantes.
2. Acciones pedagógicas con el SENA y otras instituciones de educación superior, para fortalecer la articulación de la educación media con la superior en los establecimientos educativos</t>
  </si>
  <si>
    <t xml:space="preserve">
Se realizo convocatoria para la reactivacion de comité regional de la media técnica con el SENA.
También se hicieron las respectivas reuniones técnicas con el SENA,  ETC, rector, presentantes de Instituciones técnicas.</t>
  </si>
  <si>
    <t>1. Se realizo la reactivación del comité departamental de formación y actualización docente - CDFAD- y se identificaron las necesidades de formación avaladas por el comité y por los docentes mediante encuesta realizada por la Dirección de Calidad.
2 se convoco a las 69 IE a participar del foro educativo /participarón 11 experiencias pedagógicas significativas de las cuáles se selecciono 1 para el nivel nacional.</t>
  </si>
  <si>
    <t xml:space="preserve"> 1. Cronograma de revisión para el fortalecimiento de la educación media técnica en los diferentes niveles del departamento de Casanare.
2. Acciones pedagógicas con el SENA y otras instituciones de educación superior, para fortalecer la articulación de la educación media con la superior en los establecimientos educativos.</t>
  </si>
  <si>
    <t>1. Cronograma de revisión y retroalimentación para la doble titulación de los estudiantes.
 2. Revisión de los planes de área de la media técnica de las instituciones educativas articuladas al programa de doble titulación con el SENA.</t>
  </si>
  <si>
    <t>Acompañamiento de los tutores SENA al proceso de formación para la articulación de los estudiantes del grado de 10 y 11° de los EE de la media.</t>
  </si>
  <si>
    <t>Gestión.</t>
  </si>
  <si>
    <t>Se formuló, socializó, aprobó y actualizó el Plan Territorial de Formación docente 2020- 2023 con apoyo del comité de formación docente con soporte del plan de acción actualizado.
Se realizo foro departamental con la participación de 100 docentes y 16 experiencias significativas presentadas.</t>
  </si>
  <si>
    <t>La oficina de inspección y vigilancia envió circular N° 0225 del 14 de octubre de 2020 solicitando información sobre el estado de los planes de prestación de servicio social obligatorio en los grados de décimo y once de los EE del departamento de Casanare.</t>
  </si>
  <si>
    <t>Se solicitó a las IE la información del desarrollo de los planes.</t>
  </si>
  <si>
    <t>BPIN 2020005850030</t>
  </si>
  <si>
    <t>Se está prestando servicios profesionales para la orientación vocacional a los estudiantes de los grados  en los siguientes municiíos: MONTERREY: INSTITUTO TÉCNICO DIVERSIFICADO MONTERREY; PORE: I.E. RAFAEL URIBE URIBE; SAN LUIS DE PALENQUE: INSTITUTO TÉCNICO EDUCATIVO FRANCISCO LUCEA; TRINIDAD: INSTITUTO TÉCNICO INTEGRADO DE TRINIDAD Y VILLANUEVA: I.E.FABIO RIVEROS. DE AGUAZUL IE LEON DE GREIFF; HATO COROZAL I.E LUIS HERNANDEZ VARGAS; NUNCHIA IE SALVADOR CAMACHO ROLDAN; SABANA LARGA IE MANUEL ELKIN PATARROYO Y TAMARA IE VICTOR GOMEZ CORREDOR.</t>
  </si>
  <si>
    <t>Se realizo actualización del Reglamento territorial para el ejercicio de las funciones de inspección de vigilancia por la Secretaria de Educación De Casanare. 
se realizo siete mesas virtuales de trabajo para la construccion del nuevo reglamento territorial y IVC con la participación de rectorees de los EE oficiales y EE no oficiales, directores de los establecimientos de educación informal y de EPDH Y CEA y con los referentes o secretarios de Desarrollo Social de los 18 municipios no certificados; como resultado el día 15 de diceimbre se expedio la resolución 2166 por medio del cual se establecio el Nuevo reglemento de IVE</t>
  </si>
  <si>
    <t xml:space="preserve">En cumplimiento de las acciones contenidas en el plan operativo anual de inspección y vigilancia para la vigencia, se visitarón 12 EE de los cuáles 6 fueron oficiales, 2 no oficiales, 2 indigenaas oficiales, 1 ETDH y 1 CEA. 
</t>
  </si>
  <si>
    <t>BPIN: 2020005850025</t>
  </si>
  <si>
    <t xml:space="preserve">Se realizó la convocatoria  por medio de las redes sociales de la Secretaría de Educación,  a través de Oracle Academy. </t>
  </si>
  <si>
    <t>Se realizarón cursos con los docentes a traves de Oracle Academy en 12 IE del departamento de Casanare.</t>
  </si>
  <si>
    <t xml:space="preserve">300  docentes certificados en lenguajes de programación por la empresa ORACLE
</t>
  </si>
  <si>
    <t xml:space="preserve">300docentes certificados en lenguajes de programación por la empresa ORACLE
</t>
  </si>
  <si>
    <t>ICLD</t>
  </si>
  <si>
    <t>En el primer semestre se realizo acompañamiento, pero no se se cancelo honorarios</t>
  </si>
  <si>
    <t>Inspección y vigilancia</t>
  </si>
  <si>
    <t>BPIN: 2020000585029    Se realizaron la legalización de los CPSP a mediados de marzo por ello no se alcanzo a programar y realizar asistencias técnica con los EE.</t>
  </si>
  <si>
    <t>Se expidió resolución 0052 del 19 de enero de 2021 con los parametros, responsabilidades,  orientaciones y cronograma.  Al igual la  Circular 600-0013 de 2021 para el inicio del proceso; también en la circular 0169 del 3 de junio de 2021 de seguimiento y retroalimentacion  y por último la resolucion 0237 del 5 de febrero de 2021 designación y orientacion de evaluadores.   Se generó el documento de caracterización y análisis de la evaluación anual</t>
  </si>
  <si>
    <t>83.33%</t>
  </si>
  <si>
    <r>
      <t xml:space="preserve">BPIN: </t>
    </r>
    <r>
      <rPr>
        <sz val="8"/>
        <rFont val="Arial"/>
        <family val="2"/>
      </rPr>
      <t>2020005850017</t>
    </r>
  </si>
  <si>
    <t xml:space="preserve">Oficina de Inspección y vigilancia </t>
  </si>
  <si>
    <r>
      <rPr>
        <sz val="11"/>
        <rFont val="Arial"/>
        <family val="2"/>
      </rPr>
      <t>Se realizaron asistencias técnicas en las siguientes IE</t>
    </r>
    <r>
      <rPr>
        <sz val="9"/>
        <rFont val="Arial"/>
        <family val="2"/>
      </rPr>
      <t>: CUPIAGUA, IE LUIS MARIA JIMENEZ DE AGUAZUL, IE JOSE ANTONIO GALÁN DE CHAMEZA, IE CAMILO TORRES RESTREPO, IE LUIS ENRIQUE BARON LEAL DE MANI, IE EL PRETEXTO, IE LAS MERCEDES DE NUNCHIA, IE EL ALGARROBO DE OROCUE, E: TÉCNICO DIVERSIFICADO DE MONTERREY, IE LA INMACULADA DE OROCUE, IE EL PALMAR, ITEIPA, IE SAGRADO CORAZON, IE SIMON BOLIVAR DE PAZ DE ARIPORO, IE RAFAEL URIBE URIBE, IE EL BANCO DE PORE, IE FERNANDO RODRIGUEZ DE RECETOR, IE JOSE MARIA CORDOBA DE TAURAMENA, IE RURAL EL CONVENTO DE TRINIDAD.</t>
    </r>
  </si>
  <si>
    <r>
      <rPr>
        <sz val="11"/>
        <rFont val="Arial"/>
        <family val="2"/>
      </rPr>
      <t>Se realizaron asistencias técnica</t>
    </r>
    <r>
      <rPr>
        <sz val="9"/>
        <rFont val="Arial"/>
        <family val="2"/>
      </rPr>
      <t>s en las siguientes IE: CUPIAGUA, IE LUIS MARIA JIMENEZ DE AGUAZUL, IE JOSE ANTONIO GALÁN DE CHAMEZA, IE CAMILO TORRES RESTREPO, IE LUIS ENRIQUE BARON LEAL DE MANI, IE EL PRETEXTO, IE LAS MERCEDES DE NUNCHIA, IE EL ALGARROBO DE OROCUE, E: TÉCNICO DIVERSIFICADO DE MONTERREY, IE LA INMACULADA DE OROCUE, IE EL PALMAR, ITEIPA, IE SAGRADO CORAZON, IE SIMON BOLIVAR DE PAZ DE ARIPORO, IE RAFAEL URIBE URIBE, IE EL BANCO DE PORE, IE FERNANDO RODRIGUEZ DE RECETOR, IE JOSE MARIA CORDOBA DE TAURAMENA, IE RURAL EL CONVENTO DE TRINIDAD,IE IEA PUDI DE OROCUE.</t>
    </r>
  </si>
  <si>
    <t>Elaboró o Proyecto: Profesional Especializado SED.</t>
  </si>
  <si>
    <t>Revisó:</t>
  </si>
  <si>
    <t xml:space="preserve">Director de Calidad Educativa </t>
  </si>
  <si>
    <t>Aprobó:</t>
  </si>
  <si>
    <t>Secretario (a)</t>
  </si>
  <si>
    <t xml:space="preserve">Apoyó: Profesional  Marbel Vásquez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</si>
</sst>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4" formatCode="_-&quot;$&quot;\ * #,##0.00_-;\-&quot;$&quot;\ * #,##0.00_-;_-&quot;$&quot;\ * &quot;-&quot;??_-;_-@_-"/>
    <numFmt numFmtId="164" formatCode="_-&quot;$&quot;\ * #,##0_-;\-&quot;$&quot;\ * #,##0_-;_-&quot;$&quot;\ * &quot;-&quot;??_-;_-@_-"/>
    <numFmt numFmtId="165" formatCode="&quot;$&quot;\ #,##0.00"/>
    <numFmt numFmtId="166" formatCode="0.0%"/>
  </numFmts>
  <fonts count="23" x14ac:knownFonts="1">
    <font>
      <sz val="11"/>
      <color theme="1"/>
      <name val="Calibri"/>
      <family val="2"/>
      <scheme val="minor"/>
    </font>
    <font>
      <sz val="9"/>
      <color indexed="81"/>
      <name val="Tahoma"/>
      <family val="2"/>
    </font>
    <font>
      <u/>
      <sz val="11"/>
      <color theme="10"/>
      <name val="Calibri"/>
      <family val="2"/>
      <scheme val="minor"/>
    </font>
    <font>
      <b/>
      <sz val="10"/>
      <name val="Arial"/>
      <family val="2"/>
    </font>
    <font>
      <sz val="10"/>
      <name val="Arial"/>
      <family val="2"/>
    </font>
    <font>
      <b/>
      <sz val="9"/>
      <name val="Arial"/>
      <family val="2"/>
    </font>
    <font>
      <b/>
      <sz val="11"/>
      <name val="Arial"/>
      <family val="2"/>
    </font>
    <font>
      <sz val="9"/>
      <name val="Arial"/>
      <family val="2"/>
    </font>
    <font>
      <sz val="11"/>
      <color theme="1"/>
      <name val="Calibri"/>
      <family val="2"/>
      <scheme val="minor"/>
    </font>
    <font>
      <sz val="12"/>
      <name val="Arial"/>
      <family val="2"/>
    </font>
    <font>
      <sz val="11"/>
      <name val="Arial"/>
      <family val="2"/>
    </font>
    <font>
      <sz val="12"/>
      <color rgb="FFFF0000"/>
      <name val="Arial"/>
      <family val="2"/>
    </font>
    <font>
      <sz val="8"/>
      <name val="Arial"/>
      <family val="2"/>
    </font>
    <font>
      <sz val="10"/>
      <color theme="1"/>
      <name val="Arial"/>
      <family val="2"/>
    </font>
    <font>
      <sz val="14"/>
      <name val="Arial"/>
      <family val="2"/>
    </font>
    <font>
      <sz val="22"/>
      <name val="Arial"/>
      <family val="2"/>
    </font>
    <font>
      <sz val="9"/>
      <color theme="1"/>
      <name val="Arial"/>
      <family val="2"/>
    </font>
    <font>
      <sz val="10"/>
      <color rgb="FF000000"/>
      <name val="Calibri"/>
      <family val="2"/>
    </font>
    <font>
      <sz val="14"/>
      <color rgb="FF000000"/>
      <name val="Calibri"/>
      <family val="2"/>
    </font>
    <font>
      <sz val="12"/>
      <color theme="1"/>
      <name val="Calibri"/>
      <family val="2"/>
      <scheme val="minor"/>
    </font>
    <font>
      <sz val="12"/>
      <color theme="1"/>
      <name val="Arial"/>
      <family val="2"/>
    </font>
    <font>
      <sz val="11"/>
      <color theme="1"/>
      <name val="Arial"/>
      <family val="2"/>
    </font>
    <font>
      <sz val="10"/>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59999389629810485"/>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bottom/>
      <diagonal/>
    </border>
    <border>
      <left style="double">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4">
    <xf numFmtId="0" fontId="0" fillId="0" borderId="0"/>
    <xf numFmtId="0" fontId="2" fillId="0" borderId="0" applyNumberFormat="0" applyFill="0" applyBorder="0" applyAlignment="0" applyProtection="0"/>
    <xf numFmtId="44" fontId="8" fillId="0" borderId="0" applyFont="0" applyFill="0" applyBorder="0" applyAlignment="0" applyProtection="0"/>
    <xf numFmtId="9" fontId="8" fillId="0" borderId="0" applyFont="0" applyFill="0" applyBorder="0" applyAlignment="0" applyProtection="0"/>
  </cellStyleXfs>
  <cellXfs count="229">
    <xf numFmtId="0" fontId="0" fillId="0" borderId="0" xfId="0"/>
    <xf numFmtId="0" fontId="4" fillId="0" borderId="0" xfId="0" applyFont="1"/>
    <xf numFmtId="0" fontId="4" fillId="0" borderId="10" xfId="0" applyFont="1" applyFill="1" applyBorder="1" applyAlignment="1">
      <alignment vertical="center" wrapText="1"/>
    </xf>
    <xf numFmtId="14" fontId="4" fillId="0" borderId="10" xfId="0" applyNumberFormat="1" applyFont="1" applyFill="1" applyBorder="1" applyAlignment="1">
      <alignment vertical="center" wrapText="1"/>
    </xf>
    <xf numFmtId="14" fontId="4" fillId="0" borderId="10" xfId="0" applyNumberFormat="1" applyFont="1" applyFill="1" applyBorder="1" applyAlignment="1">
      <alignment horizontal="center" vertical="center" wrapText="1"/>
    </xf>
    <xf numFmtId="0" fontId="4" fillId="0" borderId="0" xfId="0" applyFont="1" applyFill="1"/>
    <xf numFmtId="0" fontId="4" fillId="0" borderId="10" xfId="1" applyFont="1" applyFill="1" applyBorder="1" applyAlignment="1">
      <alignment horizontal="center" vertical="center" wrapText="1"/>
    </xf>
    <xf numFmtId="0" fontId="4" fillId="0" borderId="26" xfId="0" applyFont="1" applyFill="1" applyBorder="1" applyAlignment="1">
      <alignment vertical="center" wrapText="1"/>
    </xf>
    <xf numFmtId="14" fontId="4" fillId="0" borderId="26" xfId="0" applyNumberFormat="1" applyFont="1" applyFill="1" applyBorder="1" applyAlignment="1">
      <alignment horizontal="center" vertical="center" wrapText="1"/>
    </xf>
    <xf numFmtId="0" fontId="4" fillId="2" borderId="0" xfId="0" applyFont="1" applyFill="1"/>
    <xf numFmtId="0" fontId="3" fillId="0" borderId="1" xfId="0" applyFont="1" applyBorder="1" applyAlignment="1">
      <alignment horizontal="left" vertical="center"/>
    </xf>
    <xf numFmtId="0" fontId="7" fillId="0" borderId="0" xfId="0" applyFont="1"/>
    <xf numFmtId="0" fontId="7" fillId="2" borderId="0" xfId="0" applyFont="1" applyFill="1"/>
    <xf numFmtId="0" fontId="3" fillId="0" borderId="0" xfId="0" applyFont="1" applyBorder="1" applyAlignment="1">
      <alignment horizontal="center" vertical="center" wrapText="1"/>
    </xf>
    <xf numFmtId="0" fontId="3" fillId="0" borderId="2"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3" borderId="10" xfId="0" applyFont="1" applyFill="1" applyBorder="1" applyAlignment="1">
      <alignment horizontal="center" vertical="center"/>
    </xf>
    <xf numFmtId="0" fontId="4" fillId="4" borderId="10" xfId="0" applyFont="1" applyFill="1" applyBorder="1" applyAlignment="1">
      <alignment horizontal="center" vertical="center"/>
    </xf>
    <xf numFmtId="0" fontId="3" fillId="0" borderId="0" xfId="0" applyFont="1"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4" fillId="0" borderId="15" xfId="0" applyFont="1" applyBorder="1" applyAlignment="1">
      <alignment horizontal="center" vertical="center" wrapText="1"/>
    </xf>
    <xf numFmtId="0" fontId="4" fillId="0" borderId="15" xfId="0" applyFont="1" applyBorder="1" applyAlignment="1">
      <alignment vertical="center" wrapText="1"/>
    </xf>
    <xf numFmtId="0" fontId="10" fillId="0" borderId="15" xfId="0" applyFont="1" applyBorder="1" applyAlignment="1">
      <alignment horizontal="center" vertical="center" wrapText="1"/>
    </xf>
    <xf numFmtId="0" fontId="10" fillId="0" borderId="15" xfId="0" applyFont="1" applyBorder="1" applyAlignment="1">
      <alignment vertical="center" wrapText="1"/>
    </xf>
    <xf numFmtId="0" fontId="9" fillId="0" borderId="15" xfId="0" applyFont="1" applyBorder="1" applyAlignment="1">
      <alignment vertical="center" wrapText="1"/>
    </xf>
    <xf numFmtId="0" fontId="9" fillId="0" borderId="29" xfId="0" applyFont="1" applyBorder="1" applyAlignment="1">
      <alignment vertical="center" wrapText="1"/>
    </xf>
    <xf numFmtId="0" fontId="10" fillId="0" borderId="29" xfId="0" applyFont="1" applyBorder="1" applyAlignment="1">
      <alignment horizontal="center" vertical="center" wrapText="1"/>
    </xf>
    <xf numFmtId="0" fontId="4" fillId="0" borderId="15" xfId="0" applyFont="1" applyFill="1" applyBorder="1" applyAlignment="1">
      <alignment vertical="center" wrapText="1"/>
    </xf>
    <xf numFmtId="14" fontId="4" fillId="0" borderId="15" xfId="0" applyNumberFormat="1" applyFont="1" applyFill="1" applyBorder="1" applyAlignment="1">
      <alignment horizontal="center" vertical="center" wrapText="1"/>
    </xf>
    <xf numFmtId="0" fontId="10" fillId="0" borderId="10" xfId="0" applyFont="1" applyBorder="1" applyAlignment="1">
      <alignment vertical="center" wrapText="1"/>
    </xf>
    <xf numFmtId="0" fontId="4" fillId="2" borderId="15" xfId="0" applyFont="1" applyFill="1" applyBorder="1" applyAlignment="1">
      <alignment vertical="center" wrapText="1"/>
    </xf>
    <xf numFmtId="0" fontId="10" fillId="2" borderId="15" xfId="0" applyFont="1" applyFill="1" applyBorder="1" applyAlignment="1">
      <alignment vertical="center" wrapText="1"/>
    </xf>
    <xf numFmtId="0" fontId="4" fillId="0" borderId="10" xfId="0" applyFont="1" applyBorder="1" applyAlignment="1">
      <alignment vertical="center" wrapText="1"/>
    </xf>
    <xf numFmtId="0" fontId="3" fillId="0" borderId="15" xfId="0" applyFont="1" applyBorder="1" applyAlignment="1">
      <alignment vertical="center" textRotation="90" wrapText="1"/>
    </xf>
    <xf numFmtId="0" fontId="9" fillId="2" borderId="10" xfId="0" applyFont="1" applyFill="1" applyBorder="1" applyAlignment="1">
      <alignment vertical="center" wrapText="1"/>
    </xf>
    <xf numFmtId="0" fontId="10" fillId="2" borderId="10" xfId="0" applyFont="1" applyFill="1" applyBorder="1" applyAlignment="1">
      <alignment vertical="center" wrapText="1"/>
    </xf>
    <xf numFmtId="0" fontId="4" fillId="2" borderId="10" xfId="0" applyFont="1" applyFill="1" applyBorder="1" applyAlignment="1">
      <alignment vertical="center" wrapText="1"/>
    </xf>
    <xf numFmtId="0" fontId="3" fillId="0" borderId="10" xfId="0" applyFont="1" applyBorder="1" applyAlignment="1">
      <alignment vertical="center" textRotation="90" wrapText="1"/>
    </xf>
    <xf numFmtId="3" fontId="4" fillId="0" borderId="15" xfId="0" applyNumberFormat="1" applyFont="1" applyBorder="1" applyAlignment="1">
      <alignment vertical="center" wrapText="1"/>
    </xf>
    <xf numFmtId="0" fontId="7" fillId="0" borderId="10" xfId="0" applyFont="1" applyBorder="1" applyAlignment="1">
      <alignment vertical="center" wrapText="1"/>
    </xf>
    <xf numFmtId="0" fontId="7" fillId="2" borderId="10" xfId="0" applyFont="1" applyFill="1" applyBorder="1" applyAlignment="1">
      <alignment vertical="center" wrapText="1"/>
    </xf>
    <xf numFmtId="3" fontId="4" fillId="2" borderId="15" xfId="0" applyNumberFormat="1" applyFont="1" applyFill="1" applyBorder="1" applyAlignment="1">
      <alignment vertical="center" wrapText="1"/>
    </xf>
    <xf numFmtId="0" fontId="10" fillId="2" borderId="15" xfId="0" applyFont="1" applyFill="1" applyBorder="1" applyAlignment="1">
      <alignment vertical="top" wrapText="1"/>
    </xf>
    <xf numFmtId="0" fontId="7" fillId="2" borderId="15" xfId="0" applyFont="1" applyFill="1" applyBorder="1" applyAlignment="1">
      <alignment vertical="center" wrapText="1"/>
    </xf>
    <xf numFmtId="0" fontId="12" fillId="2" borderId="15" xfId="0" applyFont="1" applyFill="1" applyBorder="1" applyAlignment="1">
      <alignment vertical="center" wrapText="1"/>
    </xf>
    <xf numFmtId="0" fontId="12" fillId="2" borderId="10" xfId="0" applyFont="1" applyFill="1" applyBorder="1" applyAlignment="1">
      <alignment vertical="center" wrapText="1"/>
    </xf>
    <xf numFmtId="3" fontId="4" fillId="0" borderId="10" xfId="0" applyNumberFormat="1" applyFont="1" applyBorder="1" applyAlignment="1">
      <alignment vertical="center" wrapText="1"/>
    </xf>
    <xf numFmtId="0" fontId="4" fillId="0" borderId="0" xfId="0" applyFont="1" applyFill="1" applyBorder="1" applyAlignment="1">
      <alignment vertical="center" wrapText="1"/>
    </xf>
    <xf numFmtId="14" fontId="4" fillId="0" borderId="0" xfId="0" applyNumberFormat="1" applyFont="1" applyFill="1" applyBorder="1" applyAlignment="1">
      <alignment horizontal="center" vertical="center" wrapText="1"/>
    </xf>
    <xf numFmtId="0" fontId="9" fillId="2" borderId="10" xfId="0" applyFont="1" applyFill="1" applyBorder="1" applyAlignment="1">
      <alignment vertical="top" wrapText="1"/>
    </xf>
    <xf numFmtId="0" fontId="14" fillId="2" borderId="10" xfId="0" applyFont="1" applyFill="1" applyBorder="1" applyAlignment="1">
      <alignment vertical="top" wrapText="1"/>
    </xf>
    <xf numFmtId="0" fontId="14" fillId="2" borderId="16" xfId="0" applyFont="1" applyFill="1" applyBorder="1" applyAlignment="1">
      <alignment vertical="top" wrapText="1"/>
    </xf>
    <xf numFmtId="10" fontId="4" fillId="0" borderId="10" xfId="1" applyNumberFormat="1" applyFont="1" applyFill="1" applyBorder="1" applyAlignment="1">
      <alignment horizontal="center" vertical="center" wrapText="1"/>
    </xf>
    <xf numFmtId="0" fontId="4" fillId="2" borderId="10" xfId="1" applyFont="1" applyFill="1" applyBorder="1" applyAlignment="1">
      <alignment horizontal="center" vertical="center" wrapText="1"/>
    </xf>
    <xf numFmtId="164" fontId="4" fillId="0" borderId="10" xfId="2" applyNumberFormat="1" applyFont="1" applyFill="1" applyBorder="1" applyAlignment="1">
      <alignment vertical="center" wrapText="1"/>
    </xf>
    <xf numFmtId="14" fontId="4" fillId="0" borderId="10" xfId="0" applyNumberFormat="1" applyFont="1" applyBorder="1" applyAlignment="1">
      <alignment vertical="center" wrapText="1"/>
    </xf>
    <xf numFmtId="164" fontId="4" fillId="0" borderId="10" xfId="0" applyNumberFormat="1" applyFont="1" applyFill="1" applyBorder="1" applyAlignment="1">
      <alignment vertical="center" wrapText="1"/>
    </xf>
    <xf numFmtId="14" fontId="10" fillId="0" borderId="10" xfId="0" applyNumberFormat="1" applyFont="1" applyBorder="1" applyAlignment="1">
      <alignment vertical="center" wrapText="1"/>
    </xf>
    <xf numFmtId="14" fontId="4" fillId="2" borderId="10" xfId="0" applyNumberFormat="1" applyFont="1" applyFill="1" applyBorder="1" applyAlignment="1">
      <alignment vertical="center" wrapText="1"/>
    </xf>
    <xf numFmtId="14" fontId="14" fillId="2" borderId="10" xfId="0" applyNumberFormat="1" applyFont="1" applyFill="1" applyBorder="1" applyAlignment="1">
      <alignment vertical="center" wrapText="1"/>
    </xf>
    <xf numFmtId="14" fontId="10" fillId="0" borderId="15" xfId="0" applyNumberFormat="1" applyFont="1" applyBorder="1" applyAlignment="1">
      <alignment vertical="center" wrapText="1"/>
    </xf>
    <xf numFmtId="3" fontId="7" fillId="2" borderId="15" xfId="0" applyNumberFormat="1" applyFont="1" applyFill="1" applyBorder="1" applyAlignment="1">
      <alignment vertical="center" wrapText="1"/>
    </xf>
    <xf numFmtId="9" fontId="4" fillId="0" borderId="10" xfId="1" applyNumberFormat="1" applyFont="1" applyFill="1" applyBorder="1" applyAlignment="1">
      <alignment horizontal="center" vertical="center" wrapText="1"/>
    </xf>
    <xf numFmtId="44" fontId="4" fillId="0" borderId="10" xfId="2" applyFont="1" applyFill="1" applyBorder="1" applyAlignment="1">
      <alignment vertical="center" wrapText="1"/>
    </xf>
    <xf numFmtId="9" fontId="4" fillId="0" borderId="15" xfId="0" applyNumberFormat="1" applyFont="1" applyFill="1" applyBorder="1" applyAlignment="1">
      <alignment vertical="center" wrapText="1"/>
    </xf>
    <xf numFmtId="9" fontId="4" fillId="0" borderId="26" xfId="0" applyNumberFormat="1" applyFont="1" applyFill="1" applyBorder="1" applyAlignment="1">
      <alignment vertical="center" wrapText="1"/>
    </xf>
    <xf numFmtId="0" fontId="15" fillId="2" borderId="10" xfId="0" applyFont="1" applyFill="1" applyBorder="1" applyAlignment="1">
      <alignment vertical="top" wrapText="1"/>
    </xf>
    <xf numFmtId="0" fontId="13" fillId="0" borderId="10" xfId="0" applyFont="1" applyBorder="1" applyAlignment="1">
      <alignment vertical="center" wrapText="1"/>
    </xf>
    <xf numFmtId="0" fontId="4" fillId="2" borderId="10" xfId="0" applyFont="1" applyFill="1" applyBorder="1" applyAlignment="1">
      <alignment horizontal="left" vertical="center" wrapText="1"/>
    </xf>
    <xf numFmtId="165" fontId="4" fillId="0" borderId="15" xfId="0" applyNumberFormat="1" applyFont="1" applyFill="1" applyBorder="1" applyAlignment="1">
      <alignment horizontal="center" vertical="center" wrapText="1"/>
    </xf>
    <xf numFmtId="44" fontId="4" fillId="0" borderId="15" xfId="0" applyNumberFormat="1" applyFont="1" applyFill="1" applyBorder="1" applyAlignment="1">
      <alignment horizontal="center" vertical="center" wrapText="1"/>
    </xf>
    <xf numFmtId="10" fontId="4" fillId="0" borderId="15" xfId="0" applyNumberFormat="1" applyFont="1" applyFill="1" applyBorder="1" applyAlignment="1">
      <alignment vertical="center" wrapText="1"/>
    </xf>
    <xf numFmtId="165" fontId="4" fillId="0" borderId="10" xfId="0" applyNumberFormat="1" applyFont="1" applyFill="1" applyBorder="1" applyAlignment="1">
      <alignment vertical="center" wrapText="1"/>
    </xf>
    <xf numFmtId="44" fontId="4" fillId="0" borderId="10" xfId="0" applyNumberFormat="1" applyFont="1" applyFill="1" applyBorder="1" applyAlignment="1">
      <alignment vertical="center" wrapText="1"/>
    </xf>
    <xf numFmtId="165" fontId="4" fillId="0" borderId="10" xfId="2" applyNumberFormat="1" applyFont="1" applyFill="1" applyBorder="1" applyAlignment="1">
      <alignment vertical="center" wrapText="1"/>
    </xf>
    <xf numFmtId="14" fontId="4" fillId="0" borderId="17" xfId="0" applyNumberFormat="1" applyFont="1" applyFill="1" applyBorder="1" applyAlignment="1">
      <alignment horizontal="center" vertical="center" wrapText="1"/>
    </xf>
    <xf numFmtId="165" fontId="18" fillId="0" borderId="10" xfId="0" applyNumberFormat="1" applyFont="1" applyBorder="1" applyAlignment="1">
      <alignment horizontal="center" vertical="center" wrapText="1"/>
    </xf>
    <xf numFmtId="4" fontId="17" fillId="0" borderId="10" xfId="0" applyNumberFormat="1" applyFont="1" applyBorder="1" applyAlignment="1">
      <alignment horizontal="center" vertical="center" wrapText="1"/>
    </xf>
    <xf numFmtId="165" fontId="4" fillId="0" borderId="12" xfId="0" applyNumberFormat="1" applyFont="1" applyFill="1" applyBorder="1" applyAlignment="1">
      <alignment horizontal="center" vertical="center" wrapText="1"/>
    </xf>
    <xf numFmtId="165" fontId="4" fillId="0" borderId="10" xfId="0" applyNumberFormat="1" applyFont="1" applyFill="1" applyBorder="1" applyAlignment="1">
      <alignment horizontal="center" vertical="center" wrapText="1"/>
    </xf>
    <xf numFmtId="0" fontId="4" fillId="0" borderId="0" xfId="0" applyFont="1" applyFill="1" applyAlignment="1">
      <alignment wrapText="1"/>
    </xf>
    <xf numFmtId="9" fontId="4" fillId="0" borderId="26" xfId="0" applyNumberFormat="1" applyFont="1" applyFill="1" applyBorder="1" applyAlignment="1">
      <alignment horizontal="center" vertical="center" wrapText="1"/>
    </xf>
    <xf numFmtId="6" fontId="4" fillId="0" borderId="26" xfId="0" applyNumberFormat="1" applyFont="1" applyFill="1" applyBorder="1" applyAlignment="1">
      <alignment horizontal="center" vertical="center" wrapText="1"/>
    </xf>
    <xf numFmtId="165" fontId="4" fillId="0" borderId="26" xfId="0" applyNumberFormat="1" applyFont="1" applyFill="1" applyBorder="1" applyAlignment="1">
      <alignment horizontal="center" vertical="center" wrapText="1"/>
    </xf>
    <xf numFmtId="0" fontId="4" fillId="2" borderId="10" xfId="0" applyNumberFormat="1" applyFont="1" applyFill="1" applyBorder="1" applyAlignment="1">
      <alignment vertical="center" wrapText="1"/>
    </xf>
    <xf numFmtId="9" fontId="4" fillId="2" borderId="10" xfId="0" applyNumberFormat="1" applyFont="1" applyFill="1" applyBorder="1" applyAlignment="1">
      <alignment vertical="center" wrapText="1"/>
    </xf>
    <xf numFmtId="10" fontId="4" fillId="2" borderId="10" xfId="0" applyNumberFormat="1" applyFont="1" applyFill="1" applyBorder="1" applyAlignment="1">
      <alignment vertical="center" wrapText="1"/>
    </xf>
    <xf numFmtId="0" fontId="4" fillId="0" borderId="15" xfId="0" applyNumberFormat="1" applyFont="1" applyFill="1" applyBorder="1" applyAlignment="1">
      <alignment vertical="center" wrapText="1"/>
    </xf>
    <xf numFmtId="10" fontId="4" fillId="2" borderId="15" xfId="0" applyNumberFormat="1" applyFont="1" applyFill="1" applyBorder="1" applyAlignment="1">
      <alignment vertical="center" wrapText="1"/>
    </xf>
    <xf numFmtId="165" fontId="4" fillId="0" borderId="10" xfId="0" applyNumberFormat="1" applyFont="1" applyFill="1" applyBorder="1" applyAlignment="1">
      <alignment vertical="center"/>
    </xf>
    <xf numFmtId="0" fontId="4" fillId="0" borderId="26" xfId="0" applyNumberFormat="1" applyFont="1" applyFill="1" applyBorder="1" applyAlignment="1">
      <alignment vertical="center" wrapText="1"/>
    </xf>
    <xf numFmtId="10" fontId="4" fillId="0" borderId="10" xfId="0" applyNumberFormat="1" applyFont="1" applyFill="1" applyBorder="1" applyAlignment="1">
      <alignment vertical="center" wrapText="1"/>
    </xf>
    <xf numFmtId="0" fontId="4" fillId="2" borderId="15" xfId="0" applyNumberFormat="1" applyFont="1" applyFill="1" applyBorder="1" applyAlignment="1">
      <alignment vertical="center" wrapText="1"/>
    </xf>
    <xf numFmtId="9" fontId="4" fillId="2" borderId="15" xfId="0" applyNumberFormat="1" applyFont="1" applyFill="1" applyBorder="1" applyAlignment="1">
      <alignment vertical="center" wrapText="1"/>
    </xf>
    <xf numFmtId="6" fontId="4" fillId="0" borderId="10" xfId="0" applyNumberFormat="1" applyFont="1" applyFill="1" applyBorder="1" applyAlignment="1">
      <alignment horizontal="center" vertical="center" wrapText="1"/>
    </xf>
    <xf numFmtId="10" fontId="4" fillId="0" borderId="26" xfId="0" applyNumberFormat="1" applyFont="1" applyFill="1" applyBorder="1" applyAlignment="1">
      <alignment vertical="center" wrapText="1"/>
    </xf>
    <xf numFmtId="0" fontId="16" fillId="0" borderId="10" xfId="0" applyFont="1" applyBorder="1" applyAlignment="1">
      <alignment vertical="center" wrapText="1"/>
    </xf>
    <xf numFmtId="14" fontId="4" fillId="2" borderId="15" xfId="0" applyNumberFormat="1" applyFont="1" applyFill="1" applyBorder="1" applyAlignment="1">
      <alignment horizontal="center" vertical="center" wrapText="1"/>
    </xf>
    <xf numFmtId="165" fontId="4" fillId="2" borderId="15" xfId="0" applyNumberFormat="1" applyFont="1" applyFill="1" applyBorder="1" applyAlignment="1">
      <alignment horizontal="center" vertical="center" wrapText="1"/>
    </xf>
    <xf numFmtId="0" fontId="0" fillId="0" borderId="0" xfId="0" applyAlignment="1">
      <alignment horizontal="center" vertical="center" wrapText="1"/>
    </xf>
    <xf numFmtId="0" fontId="16" fillId="0" borderId="0" xfId="0" applyFont="1" applyAlignment="1">
      <alignment vertical="center" wrapText="1"/>
    </xf>
    <xf numFmtId="14" fontId="4" fillId="2" borderId="10" xfId="0" applyNumberFormat="1" applyFont="1" applyFill="1" applyBorder="1" applyAlignment="1">
      <alignment horizontal="center" vertical="center" wrapText="1"/>
    </xf>
    <xf numFmtId="0" fontId="4" fillId="2" borderId="10" xfId="0" quotePrefix="1" applyFont="1" applyFill="1" applyBorder="1" applyAlignment="1">
      <alignment vertical="center" wrapText="1"/>
    </xf>
    <xf numFmtId="10" fontId="4" fillId="2" borderId="10" xfId="0" quotePrefix="1" applyNumberFormat="1" applyFont="1" applyFill="1" applyBorder="1" applyAlignment="1">
      <alignment vertical="center" wrapText="1"/>
    </xf>
    <xf numFmtId="0" fontId="3" fillId="2" borderId="15" xfId="0" applyFont="1" applyFill="1" applyBorder="1" applyAlignment="1">
      <alignment vertical="center" textRotation="90" wrapText="1"/>
    </xf>
    <xf numFmtId="0" fontId="7" fillId="2" borderId="16" xfId="0" applyFont="1" applyFill="1" applyBorder="1" applyAlignment="1">
      <alignment vertical="center" wrapText="1"/>
    </xf>
    <xf numFmtId="0" fontId="3" fillId="2" borderId="10" xfId="0" applyFont="1" applyFill="1" applyBorder="1" applyAlignment="1">
      <alignment vertical="center" textRotation="90" wrapText="1"/>
    </xf>
    <xf numFmtId="0" fontId="4" fillId="2" borderId="26" xfId="0" applyFont="1" applyFill="1" applyBorder="1" applyAlignment="1">
      <alignment vertical="center" wrapText="1"/>
    </xf>
    <xf numFmtId="10" fontId="4" fillId="2" borderId="26" xfId="0" applyNumberFormat="1" applyFont="1" applyFill="1" applyBorder="1" applyAlignment="1">
      <alignment vertical="center" wrapText="1"/>
    </xf>
    <xf numFmtId="14" fontId="4" fillId="2" borderId="26" xfId="0" applyNumberFormat="1" applyFont="1" applyFill="1" applyBorder="1" applyAlignment="1">
      <alignment horizontal="center" vertical="center" wrapText="1"/>
    </xf>
    <xf numFmtId="165" fontId="4" fillId="2" borderId="26" xfId="0" applyNumberFormat="1" applyFont="1" applyFill="1" applyBorder="1" applyAlignment="1">
      <alignment horizontal="center" vertical="center" wrapText="1"/>
    </xf>
    <xf numFmtId="0" fontId="4" fillId="2" borderId="26" xfId="0" applyNumberFormat="1" applyFont="1" applyFill="1" applyBorder="1" applyAlignment="1">
      <alignment vertical="center" wrapText="1"/>
    </xf>
    <xf numFmtId="14" fontId="9" fillId="2" borderId="10" xfId="0" applyNumberFormat="1" applyFont="1" applyFill="1" applyBorder="1" applyAlignment="1">
      <alignment vertical="center" wrapText="1"/>
    </xf>
    <xf numFmtId="0" fontId="3" fillId="0" borderId="15" xfId="0" applyFont="1" applyBorder="1" applyAlignment="1">
      <alignment horizontal="center" vertical="center" textRotation="90" wrapText="1"/>
    </xf>
    <xf numFmtId="0" fontId="3" fillId="0" borderId="16" xfId="0" applyFont="1" applyBorder="1" applyAlignment="1">
      <alignment horizontal="center" vertical="center" textRotation="90"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5" xfId="0" applyFont="1" applyFill="1" applyBorder="1" applyAlignment="1">
      <alignment horizontal="center" vertical="center" wrapText="1"/>
    </xf>
    <xf numFmtId="166" fontId="4" fillId="0" borderId="10" xfId="3"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3" fillId="0" borderId="10" xfId="0" applyFont="1" applyFill="1" applyBorder="1" applyAlignment="1">
      <alignment horizontal="center" vertical="center" textRotation="90" wrapText="1"/>
    </xf>
    <xf numFmtId="0" fontId="5" fillId="0" borderId="10"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5" fillId="0" borderId="15"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10" fillId="2" borderId="15"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7" fillId="0" borderId="0" xfId="0" applyFont="1" applyAlignment="1">
      <alignment horizontal="left"/>
    </xf>
    <xf numFmtId="0" fontId="5" fillId="3" borderId="13"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3" fillId="0" borderId="15" xfId="0" applyFont="1" applyBorder="1" applyAlignment="1">
      <alignment horizontal="center" vertical="center" textRotation="90" wrapText="1"/>
    </xf>
    <xf numFmtId="0" fontId="3" fillId="0" borderId="17" xfId="0" applyFont="1" applyBorder="1" applyAlignment="1">
      <alignment horizontal="center" vertical="center" textRotation="90" wrapText="1"/>
    </xf>
    <xf numFmtId="0" fontId="3" fillId="0" borderId="16" xfId="0" applyFont="1" applyBorder="1" applyAlignment="1">
      <alignment horizontal="center" vertical="center" textRotation="90" wrapText="1"/>
    </xf>
    <xf numFmtId="0" fontId="4" fillId="0" borderId="17" xfId="0" applyFont="1" applyBorder="1" applyAlignment="1">
      <alignment horizontal="center" vertical="center" wrapText="1"/>
    </xf>
    <xf numFmtId="0" fontId="3" fillId="0" borderId="10" xfId="0" applyFont="1" applyBorder="1" applyAlignment="1">
      <alignment horizontal="center" vertical="center" textRotation="90" wrapText="1"/>
    </xf>
    <xf numFmtId="0" fontId="4" fillId="0" borderId="10" xfId="0" applyFont="1" applyBorder="1" applyAlignment="1">
      <alignment horizontal="center" vertical="center" wrapText="1"/>
    </xf>
    <xf numFmtId="0" fontId="4" fillId="2" borderId="17" xfId="0" applyFont="1" applyFill="1" applyBorder="1" applyAlignment="1">
      <alignment horizontal="center" vertical="center" wrapText="1"/>
    </xf>
    <xf numFmtId="0" fontId="3" fillId="2" borderId="15" xfId="0" applyFont="1" applyFill="1" applyBorder="1" applyAlignment="1">
      <alignment horizontal="center" vertical="center" textRotation="90" wrapText="1"/>
    </xf>
    <xf numFmtId="0" fontId="3" fillId="2" borderId="16" xfId="0" applyFont="1" applyFill="1" applyBorder="1" applyAlignment="1">
      <alignment horizontal="center" vertical="center" textRotation="90" wrapText="1"/>
    </xf>
    <xf numFmtId="0" fontId="19" fillId="2" borderId="10" xfId="1" applyFont="1" applyFill="1" applyBorder="1" applyAlignment="1">
      <alignment horizontal="center" vertical="center" wrapText="1"/>
    </xf>
    <xf numFmtId="0" fontId="20" fillId="2" borderId="15" xfId="0" applyFont="1" applyFill="1" applyBorder="1" applyAlignment="1">
      <alignment vertical="center" wrapText="1"/>
    </xf>
    <xf numFmtId="0" fontId="9" fillId="2" borderId="10" xfId="0" applyFont="1" applyFill="1" applyBorder="1" applyAlignment="1">
      <alignment horizontal="center" vertical="center" wrapText="1"/>
    </xf>
    <xf numFmtId="0" fontId="9" fillId="0" borderId="10" xfId="0" applyFont="1" applyFill="1" applyBorder="1" applyAlignment="1">
      <alignment horizontal="center" vertical="center" wrapText="1"/>
    </xf>
    <xf numFmtId="165" fontId="7" fillId="0" borderId="10" xfId="0" applyNumberFormat="1" applyFont="1" applyFill="1" applyBorder="1" applyAlignment="1">
      <alignment horizontal="center" vertical="center" wrapText="1"/>
    </xf>
    <xf numFmtId="0" fontId="20" fillId="2" borderId="10"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44" fontId="7" fillId="0" borderId="10" xfId="2" applyFont="1" applyFill="1" applyBorder="1" applyAlignment="1">
      <alignment vertical="center" wrapText="1"/>
    </xf>
    <xf numFmtId="0" fontId="4" fillId="2" borderId="10" xfId="0" applyFont="1" applyFill="1" applyBorder="1" applyAlignment="1">
      <alignment vertical="top" wrapText="1"/>
    </xf>
    <xf numFmtId="0" fontId="4" fillId="2" borderId="10" xfId="0" applyNumberFormat="1"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4" fillId="2" borderId="30" xfId="0" applyFont="1" applyFill="1" applyBorder="1" applyAlignment="1">
      <alignment vertical="center" wrapText="1"/>
    </xf>
    <xf numFmtId="9" fontId="4" fillId="0" borderId="10" xfId="0" applyNumberFormat="1" applyFont="1" applyFill="1" applyBorder="1" applyAlignment="1">
      <alignment vertical="center" wrapText="1"/>
    </xf>
    <xf numFmtId="9" fontId="4" fillId="0" borderId="10" xfId="3" applyNumberFormat="1"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5" xfId="0" applyNumberFormat="1" applyFont="1" applyFill="1" applyBorder="1" applyAlignment="1">
      <alignment horizontal="center" vertical="center" wrapText="1"/>
    </xf>
    <xf numFmtId="9" fontId="4" fillId="2" borderId="10" xfId="3"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0" fontId="8" fillId="2" borderId="10" xfId="1" applyFont="1" applyFill="1" applyBorder="1" applyAlignment="1">
      <alignment horizontal="center" vertical="center" wrapText="1"/>
    </xf>
    <xf numFmtId="0" fontId="21" fillId="2" borderId="15" xfId="0" applyFont="1" applyFill="1" applyBorder="1" applyAlignment="1">
      <alignment vertical="center" wrapText="1"/>
    </xf>
    <xf numFmtId="0" fontId="10" fillId="2" borderId="10" xfId="0" applyFont="1" applyFill="1" applyBorder="1" applyAlignment="1">
      <alignment horizontal="center" vertical="center" wrapText="1"/>
    </xf>
    <xf numFmtId="0" fontId="10" fillId="0" borderId="10" xfId="0" applyFont="1" applyFill="1" applyBorder="1" applyAlignment="1">
      <alignment horizontal="center" vertical="center" wrapText="1"/>
    </xf>
    <xf numFmtId="14" fontId="10" fillId="0" borderId="15" xfId="0" applyNumberFormat="1" applyFont="1" applyBorder="1" applyAlignment="1">
      <alignment horizontal="center" vertical="center" wrapText="1"/>
    </xf>
    <xf numFmtId="14" fontId="10" fillId="0" borderId="17" xfId="0" applyNumberFormat="1" applyFont="1" applyBorder="1" applyAlignment="1">
      <alignment horizontal="center" vertical="center" wrapText="1"/>
    </xf>
    <xf numFmtId="14" fontId="10" fillId="0" borderId="16" xfId="0" applyNumberFormat="1" applyFont="1" applyBorder="1" applyAlignment="1">
      <alignment horizontal="center" vertical="center" wrapText="1"/>
    </xf>
    <xf numFmtId="0" fontId="7" fillId="2" borderId="10" xfId="0" applyFont="1" applyFill="1" applyBorder="1" applyAlignment="1">
      <alignment vertical="top" wrapText="1"/>
    </xf>
    <xf numFmtId="14" fontId="4" fillId="2" borderId="15" xfId="0" applyNumberFormat="1" applyFont="1" applyFill="1" applyBorder="1" applyAlignment="1">
      <alignment vertical="center" wrapText="1"/>
    </xf>
    <xf numFmtId="0" fontId="22" fillId="2" borderId="10" xfId="0" applyFont="1" applyFill="1" applyBorder="1" applyAlignment="1">
      <alignment horizontal="center" vertical="center" wrapText="1"/>
    </xf>
    <xf numFmtId="14" fontId="4" fillId="0" borderId="15" xfId="0" applyNumberFormat="1" applyFont="1" applyBorder="1" applyAlignment="1">
      <alignment horizontal="center" vertical="center" wrapText="1"/>
    </xf>
    <xf numFmtId="14" fontId="4" fillId="0" borderId="16" xfId="0" applyNumberFormat="1" applyFont="1" applyBorder="1" applyAlignment="1">
      <alignment horizontal="center" vertical="center" wrapText="1"/>
    </xf>
    <xf numFmtId="0" fontId="4" fillId="0" borderId="0" xfId="0" applyFont="1" applyAlignment="1">
      <alignment horizontal="right"/>
    </xf>
    <xf numFmtId="0" fontId="3" fillId="2" borderId="0" xfId="0" applyFont="1" applyFill="1" applyBorder="1" applyAlignment="1">
      <alignment vertical="center" textRotation="90" wrapText="1"/>
    </xf>
    <xf numFmtId="0" fontId="4" fillId="2" borderId="0" xfId="0" applyFont="1" applyFill="1" applyBorder="1" applyAlignment="1">
      <alignment vertical="center" wrapText="1"/>
    </xf>
    <xf numFmtId="0" fontId="10" fillId="2" borderId="0" xfId="0" applyFont="1" applyFill="1" applyBorder="1" applyAlignment="1">
      <alignment vertical="center" wrapText="1"/>
    </xf>
    <xf numFmtId="9" fontId="4" fillId="0" borderId="0" xfId="3" applyNumberFormat="1" applyFont="1" applyFill="1" applyBorder="1" applyAlignment="1">
      <alignment horizontal="center" vertical="center" wrapText="1"/>
    </xf>
    <xf numFmtId="9" fontId="4" fillId="2" borderId="0" xfId="0" applyNumberFormat="1" applyFont="1" applyFill="1" applyBorder="1" applyAlignment="1">
      <alignment vertical="center" wrapText="1"/>
    </xf>
    <xf numFmtId="9" fontId="4" fillId="0" borderId="0" xfId="0" applyNumberFormat="1" applyFont="1" applyFill="1" applyBorder="1" applyAlignment="1">
      <alignment vertical="center" wrapText="1"/>
    </xf>
    <xf numFmtId="0" fontId="4" fillId="2" borderId="0" xfId="0" applyFont="1" applyFill="1" applyBorder="1" applyAlignment="1">
      <alignment horizontal="center" vertical="center" wrapText="1"/>
    </xf>
    <xf numFmtId="14" fontId="4" fillId="2" borderId="0" xfId="0" applyNumberFormat="1" applyFont="1" applyFill="1" applyBorder="1" applyAlignment="1">
      <alignment horizontal="center" vertical="center" wrapText="1"/>
    </xf>
    <xf numFmtId="14" fontId="9" fillId="0" borderId="10" xfId="0" applyNumberFormat="1" applyFont="1" applyBorder="1" applyAlignment="1">
      <alignment horizontal="center" vertical="center" wrapText="1"/>
    </xf>
    <xf numFmtId="0" fontId="4" fillId="2" borderId="15" xfId="0" applyFont="1" applyFill="1" applyBorder="1" applyAlignment="1">
      <alignment horizontal="center" vertical="top" wrapText="1"/>
    </xf>
    <xf numFmtId="0" fontId="4" fillId="2" borderId="17" xfId="0" applyFont="1" applyFill="1" applyBorder="1" applyAlignment="1">
      <alignment horizontal="center" vertical="top" wrapText="1"/>
    </xf>
    <xf numFmtId="0" fontId="4" fillId="2" borderId="16" xfId="0" applyFont="1" applyFill="1" applyBorder="1" applyAlignment="1">
      <alignment horizontal="center" vertical="top" wrapText="1"/>
    </xf>
  </cellXfs>
  <cellStyles count="4">
    <cellStyle name="Hipervínculo" xfId="1" builtinId="8"/>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49"/>
  <sheetViews>
    <sheetView tabSelected="1" topLeftCell="J5" zoomScale="68" zoomScaleNormal="68" zoomScalePageLayoutView="50" workbookViewId="0">
      <pane ySplit="4" topLeftCell="A23" activePane="bottomLeft" state="frozen"/>
      <selection activeCell="I5" sqref="I5"/>
      <selection pane="bottomLeft" activeCell="AA24" sqref="AA24"/>
    </sheetView>
  </sheetViews>
  <sheetFormatPr baseColWidth="10" defaultColWidth="0" defaultRowHeight="12.75" x14ac:dyDescent="0.2"/>
  <cols>
    <col min="1" max="1" width="10.85546875" style="1" customWidth="1"/>
    <col min="2" max="2" width="9.7109375" style="1" customWidth="1"/>
    <col min="3" max="3" width="8.5703125" style="1" customWidth="1"/>
    <col min="4" max="4" width="16" style="1" customWidth="1"/>
    <col min="5" max="5" width="9.28515625" style="1" customWidth="1"/>
    <col min="6" max="6" width="20.28515625" style="1" customWidth="1"/>
    <col min="7" max="7" width="19.42578125" style="1" customWidth="1"/>
    <col min="8" max="8" width="12.28515625" style="1" customWidth="1"/>
    <col min="9" max="9" width="18.140625" style="1" customWidth="1"/>
    <col min="10" max="10" width="45.42578125" style="1" customWidth="1"/>
    <col min="11" max="11" width="44.28515625" style="1" customWidth="1"/>
    <col min="12" max="13" width="7.28515625" style="1" customWidth="1"/>
    <col min="14" max="14" width="6.28515625" style="1" customWidth="1"/>
    <col min="15" max="15" width="7.28515625" style="1" customWidth="1"/>
    <col min="16" max="16" width="6" style="1" customWidth="1"/>
    <col min="17" max="17" width="7.5703125" style="1" customWidth="1"/>
    <col min="18" max="18" width="6.28515625" style="1" customWidth="1"/>
    <col min="19" max="19" width="9.140625" style="1" customWidth="1"/>
    <col min="20" max="21" width="10.28515625" style="1" customWidth="1"/>
    <col min="22" max="22" width="10" style="1" customWidth="1"/>
    <col min="23" max="23" width="7.42578125" style="1" customWidth="1"/>
    <col min="24" max="24" width="6.7109375" style="1" customWidth="1"/>
    <col min="25" max="25" width="15.42578125" style="1" customWidth="1"/>
    <col min="26" max="26" width="14" style="1" customWidth="1"/>
    <col min="27" max="27" width="17.5703125" style="9" customWidth="1"/>
    <col min="28" max="28" width="21" style="9" customWidth="1"/>
    <col min="29" max="30" width="16.28515625" style="9" customWidth="1"/>
    <col min="31" max="31" width="18.85546875" style="9" customWidth="1"/>
    <col min="32" max="32" width="15.42578125" style="9" customWidth="1"/>
    <col min="33" max="33" width="14.85546875" style="9" customWidth="1"/>
    <col min="34" max="34" width="26.85546875" style="9" customWidth="1"/>
    <col min="35" max="83" width="0" style="9" hidden="1" customWidth="1"/>
    <col min="84" max="16384" width="0" style="1" hidden="1"/>
  </cols>
  <sheetData>
    <row r="1" spans="1:34" ht="21" hidden="1" customHeight="1" thickBot="1" x14ac:dyDescent="0.25">
      <c r="A1" s="141"/>
      <c r="B1" s="142"/>
      <c r="C1" s="142"/>
      <c r="D1" s="142"/>
      <c r="E1" s="142"/>
      <c r="F1" s="142"/>
      <c r="G1" s="143"/>
      <c r="H1" s="141" t="s">
        <v>0</v>
      </c>
      <c r="I1" s="142"/>
      <c r="J1" s="142"/>
      <c r="K1" s="142"/>
      <c r="L1" s="142"/>
      <c r="M1" s="142"/>
      <c r="N1" s="142"/>
      <c r="O1" s="142"/>
      <c r="P1" s="142"/>
      <c r="Q1" s="142"/>
      <c r="R1" s="142"/>
      <c r="S1" s="142"/>
      <c r="T1" s="142"/>
      <c r="U1" s="142"/>
      <c r="V1" s="142"/>
      <c r="W1" s="142"/>
      <c r="X1" s="142"/>
      <c r="Y1" s="142"/>
      <c r="Z1" s="13"/>
    </row>
    <row r="2" spans="1:34" ht="21" hidden="1" customHeight="1" thickBot="1" x14ac:dyDescent="0.25">
      <c r="A2" s="144"/>
      <c r="B2" s="145"/>
      <c r="C2" s="145"/>
      <c r="D2" s="145"/>
      <c r="E2" s="145"/>
      <c r="F2" s="145"/>
      <c r="G2" s="146"/>
      <c r="H2" s="147" t="s">
        <v>1</v>
      </c>
      <c r="I2" s="148"/>
      <c r="J2" s="148"/>
      <c r="K2" s="148"/>
      <c r="L2" s="148"/>
      <c r="M2" s="148"/>
      <c r="N2" s="148"/>
      <c r="O2" s="148"/>
      <c r="P2" s="148"/>
      <c r="Q2" s="148"/>
      <c r="R2" s="148"/>
      <c r="S2" s="148"/>
      <c r="T2" s="148"/>
      <c r="U2" s="148"/>
      <c r="V2" s="148"/>
      <c r="W2" s="148"/>
      <c r="X2" s="148"/>
      <c r="Y2" s="148"/>
      <c r="Z2" s="15"/>
    </row>
    <row r="3" spans="1:34" ht="21" hidden="1" customHeight="1" thickBot="1" x14ac:dyDescent="0.25">
      <c r="A3" s="144"/>
      <c r="B3" s="145"/>
      <c r="C3" s="145"/>
      <c r="D3" s="145"/>
      <c r="E3" s="145"/>
      <c r="F3" s="145"/>
      <c r="G3" s="146"/>
      <c r="H3" s="149" t="s">
        <v>7</v>
      </c>
      <c r="I3" s="150"/>
      <c r="J3" s="150"/>
      <c r="K3" s="150"/>
      <c r="L3" s="150"/>
      <c r="M3" s="150"/>
      <c r="N3" s="150"/>
      <c r="O3" s="150"/>
      <c r="P3" s="150"/>
      <c r="Q3" s="150"/>
      <c r="R3" s="150"/>
      <c r="S3" s="150"/>
      <c r="T3" s="150"/>
      <c r="U3" s="150"/>
      <c r="V3" s="150"/>
      <c r="W3" s="150"/>
      <c r="X3" s="150"/>
      <c r="Y3" s="150"/>
      <c r="Z3" s="15"/>
    </row>
    <row r="4" spans="1:34" ht="27" hidden="1" customHeight="1" thickBot="1" x14ac:dyDescent="0.25">
      <c r="A4" s="144"/>
      <c r="B4" s="145"/>
      <c r="C4" s="145"/>
      <c r="D4" s="145"/>
      <c r="E4" s="145"/>
      <c r="F4" s="145"/>
      <c r="G4" s="146"/>
      <c r="H4" s="151" t="s">
        <v>2</v>
      </c>
      <c r="I4" s="152"/>
      <c r="J4" s="152"/>
      <c r="K4" s="153"/>
      <c r="L4" s="152"/>
      <c r="M4" s="152"/>
      <c r="N4" s="152"/>
      <c r="O4" s="152"/>
      <c r="P4" s="152"/>
      <c r="Q4" s="152"/>
      <c r="R4" s="152"/>
      <c r="S4" s="152"/>
      <c r="T4" s="152"/>
      <c r="U4" s="152"/>
      <c r="V4" s="152"/>
      <c r="W4" s="153"/>
      <c r="X4" s="14"/>
      <c r="Y4" s="10" t="s">
        <v>8</v>
      </c>
      <c r="Z4" s="16"/>
    </row>
    <row r="5" spans="1:34" s="5" customFormat="1" ht="33.75" customHeight="1" x14ac:dyDescent="0.2">
      <c r="A5" s="124" t="s">
        <v>26</v>
      </c>
      <c r="B5" s="125"/>
      <c r="C5" s="125"/>
      <c r="D5" s="125"/>
      <c r="E5" s="125"/>
      <c r="F5" s="125"/>
      <c r="G5" s="125"/>
      <c r="H5" s="125"/>
      <c r="I5" s="125"/>
      <c r="J5" s="125"/>
      <c r="K5" s="125"/>
      <c r="L5" s="126" t="s">
        <v>18</v>
      </c>
      <c r="M5" s="126"/>
      <c r="N5" s="126"/>
      <c r="O5" s="126"/>
      <c r="P5" s="126"/>
      <c r="Q5" s="126"/>
      <c r="R5" s="126"/>
      <c r="S5" s="126"/>
      <c r="T5" s="126"/>
      <c r="U5" s="126"/>
      <c r="V5" s="126"/>
      <c r="W5" s="126"/>
      <c r="X5" s="126"/>
      <c r="Y5" s="126"/>
      <c r="Z5" s="126"/>
      <c r="AA5" s="126"/>
      <c r="AB5" s="126"/>
      <c r="AC5" s="126"/>
      <c r="AD5" s="126"/>
      <c r="AE5" s="126"/>
      <c r="AF5" s="126"/>
      <c r="AG5" s="126"/>
      <c r="AH5" s="127"/>
    </row>
    <row r="6" spans="1:34" s="5" customFormat="1" ht="39.75" customHeight="1" x14ac:dyDescent="0.2">
      <c r="A6" s="128" t="s">
        <v>22</v>
      </c>
      <c r="B6" s="129" t="s">
        <v>3</v>
      </c>
      <c r="C6" s="129"/>
      <c r="D6" s="129" t="s">
        <v>15</v>
      </c>
      <c r="E6" s="129" t="s">
        <v>23</v>
      </c>
      <c r="F6" s="129" t="s">
        <v>24</v>
      </c>
      <c r="G6" s="129" t="s">
        <v>25</v>
      </c>
      <c r="H6" s="129" t="s">
        <v>4</v>
      </c>
      <c r="I6" s="129" t="s">
        <v>5</v>
      </c>
      <c r="J6" s="129" t="s">
        <v>21</v>
      </c>
      <c r="K6" s="129" t="s">
        <v>20</v>
      </c>
      <c r="L6" s="172" t="s">
        <v>30</v>
      </c>
      <c r="M6" s="173"/>
      <c r="N6" s="173"/>
      <c r="O6" s="173"/>
      <c r="P6" s="173"/>
      <c r="Q6" s="173"/>
      <c r="R6" s="173"/>
      <c r="S6" s="173"/>
      <c r="T6" s="173"/>
      <c r="U6" s="174"/>
      <c r="V6" s="158" t="s">
        <v>29</v>
      </c>
      <c r="W6" s="168" t="s">
        <v>31</v>
      </c>
      <c r="X6" s="169"/>
      <c r="Y6" s="169"/>
      <c r="Z6" s="169"/>
      <c r="AA6" s="169"/>
      <c r="AB6" s="169"/>
      <c r="AC6" s="169"/>
      <c r="AD6" s="169"/>
      <c r="AE6" s="169"/>
      <c r="AF6" s="170"/>
      <c r="AG6" s="130" t="s">
        <v>6</v>
      </c>
      <c r="AH6" s="133" t="s">
        <v>19</v>
      </c>
    </row>
    <row r="7" spans="1:34" s="5" customFormat="1" ht="34.5" customHeight="1" x14ac:dyDescent="0.2">
      <c r="A7" s="128"/>
      <c r="B7" s="129" t="s">
        <v>9</v>
      </c>
      <c r="C7" s="129" t="s">
        <v>10</v>
      </c>
      <c r="D7" s="129"/>
      <c r="E7" s="129"/>
      <c r="F7" s="129"/>
      <c r="G7" s="129"/>
      <c r="H7" s="129"/>
      <c r="I7" s="129"/>
      <c r="J7" s="129"/>
      <c r="K7" s="129"/>
      <c r="L7" s="139" t="s">
        <v>11</v>
      </c>
      <c r="M7" s="140"/>
      <c r="N7" s="139" t="s">
        <v>12</v>
      </c>
      <c r="O7" s="140"/>
      <c r="P7" s="139" t="s">
        <v>13</v>
      </c>
      <c r="Q7" s="140"/>
      <c r="R7" s="171" t="s">
        <v>14</v>
      </c>
      <c r="S7" s="171"/>
      <c r="T7" s="171" t="s">
        <v>32</v>
      </c>
      <c r="U7" s="171"/>
      <c r="V7" s="159"/>
      <c r="W7" s="137" t="s">
        <v>11</v>
      </c>
      <c r="X7" s="138"/>
      <c r="Y7" s="137" t="s">
        <v>12</v>
      </c>
      <c r="Z7" s="138"/>
      <c r="AA7" s="136" t="s">
        <v>13</v>
      </c>
      <c r="AB7" s="136"/>
      <c r="AC7" s="136" t="s">
        <v>14</v>
      </c>
      <c r="AD7" s="136"/>
      <c r="AE7" s="136" t="s">
        <v>32</v>
      </c>
      <c r="AF7" s="136"/>
      <c r="AG7" s="131"/>
      <c r="AH7" s="134"/>
    </row>
    <row r="8" spans="1:34" s="5" customFormat="1" ht="28.5" customHeight="1" x14ac:dyDescent="0.2">
      <c r="A8" s="128"/>
      <c r="B8" s="129"/>
      <c r="C8" s="129"/>
      <c r="D8" s="129"/>
      <c r="E8" s="129"/>
      <c r="F8" s="129"/>
      <c r="G8" s="129"/>
      <c r="H8" s="129"/>
      <c r="I8" s="129"/>
      <c r="J8" s="129"/>
      <c r="K8" s="129"/>
      <c r="L8" s="18" t="s">
        <v>16</v>
      </c>
      <c r="M8" s="18" t="s">
        <v>17</v>
      </c>
      <c r="N8" s="18" t="s">
        <v>16</v>
      </c>
      <c r="O8" s="18" t="s">
        <v>17</v>
      </c>
      <c r="P8" s="18" t="s">
        <v>16</v>
      </c>
      <c r="Q8" s="18" t="s">
        <v>17</v>
      </c>
      <c r="R8" s="18" t="s">
        <v>16</v>
      </c>
      <c r="S8" s="18" t="s">
        <v>17</v>
      </c>
      <c r="T8" s="18" t="s">
        <v>16</v>
      </c>
      <c r="U8" s="18" t="s">
        <v>17</v>
      </c>
      <c r="V8" s="160"/>
      <c r="W8" s="17" t="s">
        <v>16</v>
      </c>
      <c r="X8" s="17" t="s">
        <v>17</v>
      </c>
      <c r="Y8" s="17" t="s">
        <v>16</v>
      </c>
      <c r="Z8" s="17" t="s">
        <v>17</v>
      </c>
      <c r="AA8" s="17" t="s">
        <v>16</v>
      </c>
      <c r="AB8" s="17" t="s">
        <v>17</v>
      </c>
      <c r="AC8" s="17" t="s">
        <v>16</v>
      </c>
      <c r="AD8" s="17" t="s">
        <v>17</v>
      </c>
      <c r="AE8" s="17" t="s">
        <v>16</v>
      </c>
      <c r="AF8" s="17" t="s">
        <v>17</v>
      </c>
      <c r="AG8" s="132"/>
      <c r="AH8" s="135"/>
    </row>
    <row r="9" spans="1:34" s="5" customFormat="1" ht="290.25" customHeight="1" x14ac:dyDescent="0.2">
      <c r="A9" s="27" t="s">
        <v>33</v>
      </c>
      <c r="B9" s="23" t="s">
        <v>34</v>
      </c>
      <c r="C9" s="23" t="s">
        <v>34</v>
      </c>
      <c r="D9" s="23" t="s">
        <v>35</v>
      </c>
      <c r="E9" s="23" t="s">
        <v>36</v>
      </c>
      <c r="F9" s="23" t="s">
        <v>37</v>
      </c>
      <c r="G9" s="25" t="s">
        <v>38</v>
      </c>
      <c r="H9" s="26" t="s">
        <v>39</v>
      </c>
      <c r="I9" s="26" t="s">
        <v>40</v>
      </c>
      <c r="J9" s="25" t="s">
        <v>41</v>
      </c>
      <c r="K9" s="211" t="s">
        <v>296</v>
      </c>
      <c r="L9" s="6">
        <v>2</v>
      </c>
      <c r="M9" s="54">
        <v>2.8899999999999999E-2</v>
      </c>
      <c r="N9" s="6">
        <v>6</v>
      </c>
      <c r="O9" s="54">
        <v>8.6900000000000005E-2</v>
      </c>
      <c r="P9" s="6">
        <v>5</v>
      </c>
      <c r="Q9" s="54">
        <v>7.2499999999999995E-2</v>
      </c>
      <c r="R9" s="6">
        <v>6</v>
      </c>
      <c r="S9" s="54">
        <v>8.6900000000000005E-2</v>
      </c>
      <c r="T9" s="6">
        <f>L9+N9+P9+R9</f>
        <v>19</v>
      </c>
      <c r="U9" s="54">
        <f>M9+O9+Q9+S9</f>
        <v>0.2752</v>
      </c>
      <c r="V9" s="55" t="s">
        <v>187</v>
      </c>
      <c r="W9" s="3"/>
      <c r="Y9" s="76">
        <v>9240000</v>
      </c>
      <c r="Z9" s="56">
        <v>9240000</v>
      </c>
      <c r="AA9" s="76">
        <f>7392000+3080000</f>
        <v>10472000</v>
      </c>
      <c r="AB9" s="56">
        <f>7392000+3080000</f>
        <v>10472000</v>
      </c>
      <c r="AC9" s="76">
        <v>7392000</v>
      </c>
      <c r="AD9" s="56">
        <v>7392000</v>
      </c>
      <c r="AE9" s="74">
        <f>W9+Y9+AA9+AC9</f>
        <v>27104000</v>
      </c>
      <c r="AF9" s="58">
        <f>Z9+AB9+AD9</f>
        <v>27104000</v>
      </c>
      <c r="AG9" s="57" t="s">
        <v>188</v>
      </c>
      <c r="AH9" s="204" t="s">
        <v>179</v>
      </c>
    </row>
    <row r="10" spans="1:34" s="5" customFormat="1" ht="259.5" customHeight="1" x14ac:dyDescent="0.2">
      <c r="A10" s="28" t="s">
        <v>33</v>
      </c>
      <c r="B10" s="22" t="s">
        <v>34</v>
      </c>
      <c r="C10" s="22" t="s">
        <v>34</v>
      </c>
      <c r="D10" s="22" t="s">
        <v>35</v>
      </c>
      <c r="E10" s="22" t="s">
        <v>36</v>
      </c>
      <c r="F10" s="22" t="s">
        <v>37</v>
      </c>
      <c r="G10" s="24" t="s">
        <v>42</v>
      </c>
      <c r="H10" s="24" t="s">
        <v>43</v>
      </c>
      <c r="I10" s="24" t="s">
        <v>44</v>
      </c>
      <c r="J10" s="24" t="s">
        <v>45</v>
      </c>
      <c r="K10" s="53" t="s">
        <v>295</v>
      </c>
      <c r="L10" s="6">
        <v>2</v>
      </c>
      <c r="M10" s="54">
        <v>2.8899999999999999E-2</v>
      </c>
      <c r="N10" s="6">
        <v>6</v>
      </c>
      <c r="O10" s="54">
        <v>8.6900000000000005E-2</v>
      </c>
      <c r="P10" s="6">
        <v>5</v>
      </c>
      <c r="Q10" s="54">
        <v>7.2499999999999995E-2</v>
      </c>
      <c r="R10" s="6">
        <v>6</v>
      </c>
      <c r="S10" s="54">
        <v>8.6900000000000005E-2</v>
      </c>
      <c r="T10" s="6">
        <f>L10+N10+P10+R10</f>
        <v>19</v>
      </c>
      <c r="U10" s="54">
        <f>M10+O10+Q10+S10</f>
        <v>0.2752</v>
      </c>
      <c r="V10" s="55" t="s">
        <v>187</v>
      </c>
      <c r="W10" s="3"/>
      <c r="X10" s="3"/>
      <c r="Y10" s="56">
        <v>9240000</v>
      </c>
      <c r="Z10" s="56">
        <v>9240000</v>
      </c>
      <c r="AA10" s="56">
        <f>7392000+3080000</f>
        <v>10472000</v>
      </c>
      <c r="AB10" s="56">
        <f>7392000+3080000</f>
        <v>10472000</v>
      </c>
      <c r="AC10" s="56">
        <v>7392000</v>
      </c>
      <c r="AD10" s="56">
        <v>7392000</v>
      </c>
      <c r="AE10" s="74">
        <f>W10+Y10+AA10+AC10</f>
        <v>27104000</v>
      </c>
      <c r="AF10" s="58">
        <f t="shared" ref="AF10" si="0">Z10+AB10+AD10</f>
        <v>27104000</v>
      </c>
      <c r="AG10" s="57" t="s">
        <v>288</v>
      </c>
      <c r="AH10" s="204"/>
    </row>
    <row r="11" spans="1:34" s="5" customFormat="1" ht="201.75" customHeight="1" x14ac:dyDescent="0.2">
      <c r="A11" s="31" t="s">
        <v>33</v>
      </c>
      <c r="B11" s="34" t="s">
        <v>34</v>
      </c>
      <c r="C11" s="34" t="s">
        <v>34</v>
      </c>
      <c r="D11" s="34" t="s">
        <v>46</v>
      </c>
      <c r="E11" s="34">
        <v>1200</v>
      </c>
      <c r="F11" s="38" t="s">
        <v>47</v>
      </c>
      <c r="G11" s="36" t="s">
        <v>48</v>
      </c>
      <c r="H11" s="36" t="s">
        <v>39</v>
      </c>
      <c r="I11" s="37" t="s">
        <v>49</v>
      </c>
      <c r="J11" s="37" t="s">
        <v>50</v>
      </c>
      <c r="K11" s="2" t="s">
        <v>250</v>
      </c>
      <c r="L11" s="2">
        <v>0</v>
      </c>
      <c r="M11" s="93">
        <v>0</v>
      </c>
      <c r="N11" s="2">
        <v>0</v>
      </c>
      <c r="O11" s="93">
        <v>0</v>
      </c>
      <c r="P11" s="2">
        <v>6</v>
      </c>
      <c r="Q11" s="93">
        <v>8.5999999999999993E-2</v>
      </c>
      <c r="R11" s="2">
        <v>4</v>
      </c>
      <c r="S11" s="93">
        <v>5.79E-2</v>
      </c>
      <c r="T11" s="2">
        <v>10</v>
      </c>
      <c r="U11" s="93">
        <v>0.14299999999999999</v>
      </c>
      <c r="V11" s="2" t="s">
        <v>251</v>
      </c>
      <c r="W11" s="4"/>
      <c r="X11" s="4"/>
      <c r="Y11" s="4"/>
      <c r="Z11" s="4"/>
      <c r="AA11" s="96">
        <v>3696000</v>
      </c>
      <c r="AB11" s="96">
        <v>3696000</v>
      </c>
      <c r="AC11" s="96">
        <v>11088000</v>
      </c>
      <c r="AD11" s="96">
        <v>11088000</v>
      </c>
      <c r="AE11" s="96">
        <f>AA11+AC11</f>
        <v>14784000</v>
      </c>
      <c r="AF11" s="58">
        <f>AB11+AD11</f>
        <v>14784000</v>
      </c>
      <c r="AG11" s="4"/>
      <c r="AH11" s="205" t="s">
        <v>180</v>
      </c>
    </row>
    <row r="12" spans="1:34" s="9" customFormat="1" ht="272.25" customHeight="1" x14ac:dyDescent="0.2">
      <c r="A12" s="37" t="s">
        <v>33</v>
      </c>
      <c r="B12" s="38" t="s">
        <v>34</v>
      </c>
      <c r="C12" s="38" t="s">
        <v>34</v>
      </c>
      <c r="D12" s="47" t="s">
        <v>51</v>
      </c>
      <c r="E12" s="38">
        <v>69</v>
      </c>
      <c r="F12" s="38" t="s">
        <v>52</v>
      </c>
      <c r="G12" s="37" t="s">
        <v>53</v>
      </c>
      <c r="H12" s="36" t="s">
        <v>54</v>
      </c>
      <c r="I12" s="36" t="s">
        <v>55</v>
      </c>
      <c r="J12" s="37" t="s">
        <v>56</v>
      </c>
      <c r="K12" s="38" t="s">
        <v>276</v>
      </c>
      <c r="L12" s="104">
        <v>0</v>
      </c>
      <c r="M12" s="105">
        <v>0</v>
      </c>
      <c r="N12" s="38">
        <v>0</v>
      </c>
      <c r="O12" s="88">
        <v>0</v>
      </c>
      <c r="P12" s="38">
        <v>0</v>
      </c>
      <c r="Q12" s="88">
        <v>0</v>
      </c>
      <c r="R12" s="38">
        <v>69</v>
      </c>
      <c r="S12" s="87">
        <v>1</v>
      </c>
      <c r="T12" s="38">
        <v>69</v>
      </c>
      <c r="U12" s="87">
        <v>1</v>
      </c>
      <c r="V12" s="38" t="s">
        <v>220</v>
      </c>
      <c r="W12" s="103"/>
      <c r="X12" s="103"/>
      <c r="Y12" s="103"/>
      <c r="Z12" s="103"/>
      <c r="AA12" s="103"/>
      <c r="AB12" s="103"/>
      <c r="AC12" s="103"/>
      <c r="AD12" s="103"/>
      <c r="AE12" s="103"/>
      <c r="AF12" s="103"/>
      <c r="AG12" s="103"/>
      <c r="AH12" s="205" t="s">
        <v>294</v>
      </c>
    </row>
    <row r="13" spans="1:34" s="5" customFormat="1" ht="208.5" customHeight="1" x14ac:dyDescent="0.2">
      <c r="A13" s="175" t="s">
        <v>33</v>
      </c>
      <c r="B13" s="154" t="s">
        <v>34</v>
      </c>
      <c r="C13" s="154" t="s">
        <v>34</v>
      </c>
      <c r="D13" s="34" t="s">
        <v>57</v>
      </c>
      <c r="E13" s="34">
        <v>69</v>
      </c>
      <c r="F13" s="38" t="s">
        <v>58</v>
      </c>
      <c r="G13" s="161" t="s">
        <v>59</v>
      </c>
      <c r="H13" s="37" t="s">
        <v>60</v>
      </c>
      <c r="I13" s="37" t="s">
        <v>61</v>
      </c>
      <c r="J13" s="37" t="s">
        <v>62</v>
      </c>
      <c r="K13" s="2" t="s">
        <v>264</v>
      </c>
      <c r="L13" s="2">
        <v>0</v>
      </c>
      <c r="M13" s="93">
        <v>0</v>
      </c>
      <c r="N13" s="2">
        <v>0</v>
      </c>
      <c r="O13" s="93">
        <v>0</v>
      </c>
      <c r="P13" s="2">
        <v>0</v>
      </c>
      <c r="Q13" s="93">
        <v>0</v>
      </c>
      <c r="R13" s="2">
        <v>0</v>
      </c>
      <c r="S13" s="93">
        <v>0</v>
      </c>
      <c r="T13" s="2">
        <v>0</v>
      </c>
      <c r="U13" s="93">
        <v>0</v>
      </c>
      <c r="V13" s="2" t="s">
        <v>237</v>
      </c>
      <c r="W13" s="4"/>
      <c r="X13" s="4"/>
      <c r="Y13" s="4"/>
      <c r="Z13" s="4"/>
      <c r="AA13" s="4"/>
      <c r="AB13" s="4"/>
      <c r="AC13" s="4"/>
      <c r="AD13" s="4"/>
      <c r="AE13" s="4"/>
      <c r="AF13" s="4"/>
      <c r="AG13" s="4"/>
      <c r="AH13" s="204" t="s">
        <v>182</v>
      </c>
    </row>
    <row r="14" spans="1:34" s="5" customFormat="1" ht="215.25" customHeight="1" x14ac:dyDescent="0.2">
      <c r="A14" s="176"/>
      <c r="B14" s="178"/>
      <c r="C14" s="178"/>
      <c r="D14" s="41" t="s">
        <v>63</v>
      </c>
      <c r="E14" s="34">
        <v>1</v>
      </c>
      <c r="F14" s="38" t="s">
        <v>64</v>
      </c>
      <c r="G14" s="162"/>
      <c r="H14" s="42" t="s">
        <v>65</v>
      </c>
      <c r="I14" s="37" t="s">
        <v>66</v>
      </c>
      <c r="J14" s="37" t="s">
        <v>67</v>
      </c>
      <c r="K14" s="2" t="s">
        <v>264</v>
      </c>
      <c r="L14" s="2">
        <v>0</v>
      </c>
      <c r="M14" s="93">
        <v>0</v>
      </c>
      <c r="N14" s="2">
        <v>0</v>
      </c>
      <c r="O14" s="93">
        <v>0</v>
      </c>
      <c r="P14" s="2">
        <v>0</v>
      </c>
      <c r="Q14" s="93">
        <v>0</v>
      </c>
      <c r="R14" s="2">
        <v>0</v>
      </c>
      <c r="S14" s="93">
        <v>0</v>
      </c>
      <c r="T14" s="2">
        <v>0</v>
      </c>
      <c r="U14" s="93">
        <v>0</v>
      </c>
      <c r="V14" s="2" t="s">
        <v>237</v>
      </c>
      <c r="W14" s="4"/>
      <c r="X14" s="4"/>
      <c r="Y14" s="4"/>
      <c r="Z14" s="30"/>
      <c r="AA14" s="30"/>
      <c r="AB14" s="30"/>
      <c r="AC14" s="4"/>
      <c r="AD14" s="4"/>
      <c r="AE14" s="4"/>
      <c r="AF14" s="4"/>
      <c r="AG14" s="4"/>
      <c r="AH14" s="204"/>
    </row>
    <row r="15" spans="1:34" s="5" customFormat="1" ht="264" customHeight="1" x14ac:dyDescent="0.2">
      <c r="A15" s="177"/>
      <c r="B15" s="155"/>
      <c r="C15" s="155"/>
      <c r="D15" s="41" t="s">
        <v>68</v>
      </c>
      <c r="E15" s="34">
        <v>69</v>
      </c>
      <c r="F15" s="38" t="s">
        <v>52</v>
      </c>
      <c r="G15" s="163"/>
      <c r="H15" s="38" t="s">
        <v>69</v>
      </c>
      <c r="I15" s="37" t="s">
        <v>70</v>
      </c>
      <c r="J15" s="37" t="s">
        <v>71</v>
      </c>
      <c r="K15" s="193" t="s">
        <v>235</v>
      </c>
      <c r="L15" s="2">
        <v>0</v>
      </c>
      <c r="M15" s="93">
        <v>0</v>
      </c>
      <c r="N15" s="2">
        <v>0</v>
      </c>
      <c r="O15" s="88">
        <v>0</v>
      </c>
      <c r="P15" s="38">
        <v>9</v>
      </c>
      <c r="Q15" s="88">
        <v>0.13</v>
      </c>
      <c r="R15" s="38">
        <v>14</v>
      </c>
      <c r="S15" s="88">
        <v>0.20200000000000001</v>
      </c>
      <c r="T15" s="38">
        <f>L15+N15+P15+R15</f>
        <v>23</v>
      </c>
      <c r="U15" s="93">
        <f>M15+O15+Q15+S15</f>
        <v>0.33200000000000002</v>
      </c>
      <c r="V15" s="2" t="s">
        <v>234</v>
      </c>
      <c r="W15" s="4"/>
      <c r="X15" s="4"/>
      <c r="Y15" s="4"/>
      <c r="Z15" s="4"/>
      <c r="AA15" s="79">
        <v>10164000</v>
      </c>
      <c r="AB15" s="78">
        <v>10164000</v>
      </c>
      <c r="AC15" s="80">
        <v>30492000</v>
      </c>
      <c r="AD15" s="81">
        <v>30492000</v>
      </c>
      <c r="AE15" s="81">
        <f>W15+Y15+AA15+AC15</f>
        <v>40656000</v>
      </c>
      <c r="AF15" s="81">
        <f>X15+Z15+AB15+AD15</f>
        <v>40656000</v>
      </c>
      <c r="AG15" s="4"/>
      <c r="AH15" s="204"/>
    </row>
    <row r="16" spans="1:34" s="5" customFormat="1" ht="332.25" customHeight="1" x14ac:dyDescent="0.2">
      <c r="A16" s="39" t="s">
        <v>33</v>
      </c>
      <c r="B16" s="23" t="s">
        <v>34</v>
      </c>
      <c r="C16" s="23"/>
      <c r="D16" s="32" t="s">
        <v>72</v>
      </c>
      <c r="E16" s="43">
        <v>53000</v>
      </c>
      <c r="F16" s="32" t="s">
        <v>73</v>
      </c>
      <c r="G16" s="37" t="s">
        <v>74</v>
      </c>
      <c r="H16" s="37" t="s">
        <v>75</v>
      </c>
      <c r="I16" s="37" t="s">
        <v>76</v>
      </c>
      <c r="J16" s="37" t="s">
        <v>77</v>
      </c>
      <c r="K16" s="38" t="s">
        <v>189</v>
      </c>
      <c r="L16" s="29">
        <v>0</v>
      </c>
      <c r="M16" s="73">
        <v>0</v>
      </c>
      <c r="N16" s="29">
        <v>0</v>
      </c>
      <c r="O16" s="73">
        <v>0</v>
      </c>
      <c r="P16" s="29">
        <v>0</v>
      </c>
      <c r="Q16" s="73">
        <v>0</v>
      </c>
      <c r="R16" s="89">
        <v>13</v>
      </c>
      <c r="S16" s="66">
        <v>1</v>
      </c>
      <c r="T16" s="89">
        <v>13</v>
      </c>
      <c r="U16" s="73">
        <v>1</v>
      </c>
      <c r="V16" s="29" t="s">
        <v>220</v>
      </c>
      <c r="W16" s="30"/>
      <c r="X16" s="30"/>
      <c r="Y16" s="30"/>
      <c r="Z16" s="77"/>
      <c r="AA16" s="77"/>
      <c r="AB16" s="77"/>
      <c r="AC16" s="30"/>
      <c r="AD16" s="30"/>
      <c r="AE16" s="30"/>
      <c r="AG16" s="57" t="s">
        <v>190</v>
      </c>
      <c r="AH16" s="204" t="s">
        <v>183</v>
      </c>
    </row>
    <row r="17" spans="1:34" s="5" customFormat="1" ht="273" customHeight="1" x14ac:dyDescent="0.2">
      <c r="A17" s="35" t="s">
        <v>33</v>
      </c>
      <c r="B17" s="23" t="s">
        <v>34</v>
      </c>
      <c r="C17" s="23" t="s">
        <v>34</v>
      </c>
      <c r="D17" s="32" t="s">
        <v>72</v>
      </c>
      <c r="E17" s="43">
        <v>53000</v>
      </c>
      <c r="F17" s="32" t="s">
        <v>73</v>
      </c>
      <c r="G17" s="33" t="s">
        <v>78</v>
      </c>
      <c r="H17" s="33" t="s">
        <v>79</v>
      </c>
      <c r="I17" s="33" t="s">
        <v>80</v>
      </c>
      <c r="J17" s="33" t="s">
        <v>81</v>
      </c>
      <c r="K17" s="38" t="s">
        <v>191</v>
      </c>
      <c r="L17" s="29">
        <v>0</v>
      </c>
      <c r="M17" s="73">
        <v>0</v>
      </c>
      <c r="N17" s="29">
        <v>0</v>
      </c>
      <c r="O17" s="73">
        <v>0</v>
      </c>
      <c r="P17" s="29">
        <v>0</v>
      </c>
      <c r="Q17" s="73">
        <v>0</v>
      </c>
      <c r="R17" s="89">
        <v>69</v>
      </c>
      <c r="S17" s="66">
        <v>1</v>
      </c>
      <c r="T17" s="89">
        <v>69</v>
      </c>
      <c r="U17" s="66">
        <v>1</v>
      </c>
      <c r="V17" s="29" t="s">
        <v>220</v>
      </c>
      <c r="W17" s="30"/>
      <c r="X17" s="30"/>
      <c r="Y17" s="30"/>
      <c r="Z17" s="30"/>
      <c r="AA17" s="30"/>
      <c r="AB17" s="30"/>
      <c r="AC17" s="30"/>
      <c r="AD17" s="30"/>
      <c r="AE17" s="30"/>
      <c r="AF17" s="57"/>
      <c r="AG17" s="30"/>
      <c r="AH17" s="204"/>
    </row>
    <row r="18" spans="1:34" s="5" customFormat="1" ht="357" customHeight="1" x14ac:dyDescent="0.2">
      <c r="A18" s="39" t="s">
        <v>33</v>
      </c>
      <c r="B18" s="23" t="s">
        <v>34</v>
      </c>
      <c r="C18" s="23" t="s">
        <v>34</v>
      </c>
      <c r="D18" s="32" t="s">
        <v>72</v>
      </c>
      <c r="E18" s="43">
        <v>53000</v>
      </c>
      <c r="F18" s="32" t="s">
        <v>73</v>
      </c>
      <c r="G18" s="37" t="s">
        <v>82</v>
      </c>
      <c r="H18" s="37" t="s">
        <v>83</v>
      </c>
      <c r="I18" s="37" t="s">
        <v>84</v>
      </c>
      <c r="J18" s="37" t="s">
        <v>85</v>
      </c>
      <c r="K18" s="38" t="s">
        <v>191</v>
      </c>
      <c r="L18" s="89">
        <v>69</v>
      </c>
      <c r="M18" s="66">
        <v>1</v>
      </c>
      <c r="N18" s="89">
        <v>69</v>
      </c>
      <c r="O18" s="66">
        <v>1</v>
      </c>
      <c r="P18" s="89">
        <v>69</v>
      </c>
      <c r="Q18" s="66">
        <v>1</v>
      </c>
      <c r="R18" s="89">
        <v>69</v>
      </c>
      <c r="S18" s="66">
        <v>1</v>
      </c>
      <c r="T18" s="89">
        <v>69</v>
      </c>
      <c r="U18" s="66">
        <v>1</v>
      </c>
      <c r="V18" s="2" t="s">
        <v>220</v>
      </c>
      <c r="W18" s="4"/>
      <c r="X18" s="4"/>
      <c r="Y18" s="4"/>
      <c r="Z18" s="4"/>
      <c r="AA18" s="4"/>
      <c r="AB18" s="4"/>
      <c r="AC18" s="4"/>
      <c r="AD18" s="4"/>
      <c r="AE18" s="4"/>
      <c r="AF18" s="4"/>
      <c r="AG18" s="214" t="s">
        <v>193</v>
      </c>
      <c r="AH18" s="204"/>
    </row>
    <row r="19" spans="1:34" s="5" customFormat="1" ht="324.75" customHeight="1" x14ac:dyDescent="0.2">
      <c r="A19" s="39" t="s">
        <v>33</v>
      </c>
      <c r="B19" s="23" t="s">
        <v>34</v>
      </c>
      <c r="C19" s="23" t="s">
        <v>34</v>
      </c>
      <c r="D19" s="23" t="s">
        <v>72</v>
      </c>
      <c r="E19" s="43">
        <v>53000</v>
      </c>
      <c r="F19" s="32" t="s">
        <v>73</v>
      </c>
      <c r="G19" s="33" t="s">
        <v>86</v>
      </c>
      <c r="H19" s="33" t="s">
        <v>87</v>
      </c>
      <c r="I19" s="33" t="s">
        <v>88</v>
      </c>
      <c r="J19" s="44" t="s">
        <v>89</v>
      </c>
      <c r="K19" s="38" t="s">
        <v>192</v>
      </c>
      <c r="L19" s="89">
        <v>69</v>
      </c>
      <c r="M19" s="66">
        <v>1</v>
      </c>
      <c r="N19" s="89">
        <v>69</v>
      </c>
      <c r="O19" s="66">
        <v>1</v>
      </c>
      <c r="P19" s="89">
        <v>69</v>
      </c>
      <c r="Q19" s="66">
        <v>1</v>
      </c>
      <c r="R19" s="89">
        <v>69</v>
      </c>
      <c r="S19" s="66">
        <v>1</v>
      </c>
      <c r="T19" s="89">
        <v>69</v>
      </c>
      <c r="U19" s="66">
        <v>1</v>
      </c>
      <c r="V19" s="2" t="s">
        <v>220</v>
      </c>
      <c r="W19" s="30"/>
      <c r="X19" s="30"/>
      <c r="Y19" s="30"/>
      <c r="Z19" s="30"/>
      <c r="AA19" s="30"/>
      <c r="AB19" s="30"/>
      <c r="AC19" s="30"/>
      <c r="AD19" s="30"/>
      <c r="AE19" s="30"/>
      <c r="AF19" s="30"/>
      <c r="AG19" s="215"/>
      <c r="AH19" s="204"/>
    </row>
    <row r="20" spans="1:34" s="5" customFormat="1" ht="336" customHeight="1" x14ac:dyDescent="0.2">
      <c r="A20" s="35" t="s">
        <v>33</v>
      </c>
      <c r="B20" s="23" t="s">
        <v>34</v>
      </c>
      <c r="C20" s="23" t="s">
        <v>34</v>
      </c>
      <c r="D20" s="23" t="s">
        <v>72</v>
      </c>
      <c r="E20" s="40">
        <v>53000</v>
      </c>
      <c r="F20" s="32" t="s">
        <v>73</v>
      </c>
      <c r="G20" s="33" t="s">
        <v>90</v>
      </c>
      <c r="H20" s="33" t="s">
        <v>91</v>
      </c>
      <c r="I20" s="33" t="s">
        <v>92</v>
      </c>
      <c r="J20" s="33" t="s">
        <v>93</v>
      </c>
      <c r="K20" s="38" t="s">
        <v>194</v>
      </c>
      <c r="L20" s="89">
        <v>69</v>
      </c>
      <c r="M20" s="66">
        <v>1</v>
      </c>
      <c r="N20" s="89">
        <v>69</v>
      </c>
      <c r="O20" s="66">
        <v>1</v>
      </c>
      <c r="P20" s="89">
        <v>69</v>
      </c>
      <c r="Q20" s="66">
        <v>1</v>
      </c>
      <c r="R20" s="89">
        <v>69</v>
      </c>
      <c r="S20" s="66">
        <v>1</v>
      </c>
      <c r="T20" s="89">
        <v>69</v>
      </c>
      <c r="U20" s="66">
        <v>1</v>
      </c>
      <c r="V20" s="2" t="s">
        <v>220</v>
      </c>
      <c r="W20" s="30"/>
      <c r="X20" s="30"/>
      <c r="Y20" s="30"/>
      <c r="Z20" s="30"/>
      <c r="AA20" s="30"/>
      <c r="AB20" s="30"/>
      <c r="AC20" s="30"/>
      <c r="AD20" s="30"/>
      <c r="AE20" s="30"/>
      <c r="AF20" s="30"/>
      <c r="AG20" s="57" t="s">
        <v>197</v>
      </c>
      <c r="AH20" s="204"/>
    </row>
    <row r="21" spans="1:34" s="5" customFormat="1" ht="204.75" customHeight="1" x14ac:dyDescent="0.2">
      <c r="A21" s="35" t="s">
        <v>33</v>
      </c>
      <c r="B21" s="23" t="s">
        <v>34</v>
      </c>
      <c r="C21" s="23"/>
      <c r="D21" s="23" t="s">
        <v>72</v>
      </c>
      <c r="E21" s="40">
        <v>53000</v>
      </c>
      <c r="F21" s="32" t="s">
        <v>73</v>
      </c>
      <c r="G21" s="32" t="s">
        <v>94</v>
      </c>
      <c r="H21" s="32" t="s">
        <v>95</v>
      </c>
      <c r="I21" s="32" t="s">
        <v>96</v>
      </c>
      <c r="J21" s="32" t="s">
        <v>97</v>
      </c>
      <c r="K21" s="38" t="s">
        <v>195</v>
      </c>
      <c r="L21" s="89">
        <v>2</v>
      </c>
      <c r="M21" s="66">
        <v>0.5</v>
      </c>
      <c r="N21" s="89">
        <v>2</v>
      </c>
      <c r="O21" s="66">
        <v>0.5</v>
      </c>
      <c r="P21" s="29">
        <v>0</v>
      </c>
      <c r="Q21" s="29">
        <v>0</v>
      </c>
      <c r="R21" s="29">
        <v>0</v>
      </c>
      <c r="S21" s="29">
        <v>0</v>
      </c>
      <c r="T21" s="89">
        <f>L21+N21</f>
        <v>4</v>
      </c>
      <c r="U21" s="66">
        <f>M21+O21</f>
        <v>1</v>
      </c>
      <c r="V21" s="2" t="s">
        <v>220</v>
      </c>
      <c r="W21" s="30"/>
      <c r="X21" s="30"/>
      <c r="Y21" s="30"/>
      <c r="Z21" s="30"/>
      <c r="AA21" s="30"/>
      <c r="AB21" s="30"/>
      <c r="AC21" s="30"/>
      <c r="AD21" s="30"/>
      <c r="AE21" s="30"/>
      <c r="AF21" s="30"/>
      <c r="AG21" s="57" t="s">
        <v>196</v>
      </c>
      <c r="AH21" s="204"/>
    </row>
    <row r="22" spans="1:34" s="5" customFormat="1" ht="114" customHeight="1" x14ac:dyDescent="0.2">
      <c r="A22" s="35" t="s">
        <v>33</v>
      </c>
      <c r="B22" s="23" t="s">
        <v>34</v>
      </c>
      <c r="C22" s="23" t="s">
        <v>34</v>
      </c>
      <c r="D22" s="23" t="s">
        <v>98</v>
      </c>
      <c r="E22" s="23">
        <v>1</v>
      </c>
      <c r="F22" s="32" t="s">
        <v>99</v>
      </c>
      <c r="G22" s="32" t="s">
        <v>100</v>
      </c>
      <c r="H22" s="32" t="s">
        <v>252</v>
      </c>
      <c r="I22" s="32" t="s">
        <v>253</v>
      </c>
      <c r="J22" s="33" t="s">
        <v>101</v>
      </c>
      <c r="K22" s="38" t="s">
        <v>198</v>
      </c>
      <c r="L22" s="89">
        <v>40</v>
      </c>
      <c r="M22" s="66">
        <v>0.2</v>
      </c>
      <c r="N22" s="89">
        <v>40</v>
      </c>
      <c r="O22" s="66">
        <v>0.2</v>
      </c>
      <c r="P22" s="89">
        <v>40</v>
      </c>
      <c r="Q22" s="66">
        <v>0.2</v>
      </c>
      <c r="R22" s="89">
        <v>40</v>
      </c>
      <c r="S22" s="66">
        <v>0.2</v>
      </c>
      <c r="T22" s="89">
        <v>40</v>
      </c>
      <c r="U22" s="66">
        <v>1</v>
      </c>
      <c r="V22" s="2" t="s">
        <v>220</v>
      </c>
      <c r="W22" s="30"/>
      <c r="X22" s="30"/>
      <c r="Y22" s="30"/>
      <c r="Z22" s="30"/>
      <c r="AA22" s="30"/>
      <c r="AB22" s="30"/>
      <c r="AC22" s="30"/>
      <c r="AD22" s="30"/>
      <c r="AE22" s="30"/>
      <c r="AF22" s="30"/>
      <c r="AG22" s="57" t="s">
        <v>199</v>
      </c>
      <c r="AH22" s="206" t="s">
        <v>184</v>
      </c>
    </row>
    <row r="23" spans="1:34" s="5" customFormat="1" ht="99" customHeight="1" x14ac:dyDescent="0.2">
      <c r="A23" s="179" t="s">
        <v>33</v>
      </c>
      <c r="B23" s="180" t="s">
        <v>34</v>
      </c>
      <c r="C23" s="154" t="s">
        <v>34</v>
      </c>
      <c r="D23" s="154" t="s">
        <v>102</v>
      </c>
      <c r="E23" s="154">
        <v>1</v>
      </c>
      <c r="F23" s="156" t="s">
        <v>103</v>
      </c>
      <c r="G23" s="156" t="s">
        <v>104</v>
      </c>
      <c r="H23" s="156" t="s">
        <v>105</v>
      </c>
      <c r="I23" s="156" t="s">
        <v>106</v>
      </c>
      <c r="J23" s="37" t="s">
        <v>107</v>
      </c>
      <c r="K23" s="203" t="s">
        <v>200</v>
      </c>
      <c r="L23" s="89">
        <v>0</v>
      </c>
      <c r="M23" s="66">
        <v>0</v>
      </c>
      <c r="N23" s="89">
        <v>0</v>
      </c>
      <c r="O23" s="66">
        <v>0</v>
      </c>
      <c r="P23" s="89">
        <v>0</v>
      </c>
      <c r="Q23" s="66">
        <v>0</v>
      </c>
      <c r="R23" s="89">
        <v>0</v>
      </c>
      <c r="S23" s="66">
        <v>0</v>
      </c>
      <c r="T23" s="89">
        <f t="shared" ref="T23:U24" si="1">L23+N23+P23+R23</f>
        <v>0</v>
      </c>
      <c r="U23" s="66">
        <f t="shared" si="1"/>
        <v>0</v>
      </c>
      <c r="V23" s="164" t="s">
        <v>220</v>
      </c>
      <c r="W23" s="30"/>
      <c r="X23" s="30"/>
      <c r="Y23" s="30"/>
      <c r="Z23" s="30"/>
      <c r="AA23" s="30"/>
      <c r="AB23" s="30"/>
      <c r="AC23" s="30"/>
      <c r="AD23" s="30"/>
      <c r="AE23" s="30"/>
      <c r="AF23" s="30"/>
      <c r="AG23" s="57"/>
      <c r="AH23" s="206"/>
    </row>
    <row r="24" spans="1:34" s="5" customFormat="1" ht="169.5" customHeight="1" x14ac:dyDescent="0.2">
      <c r="A24" s="179"/>
      <c r="B24" s="180"/>
      <c r="C24" s="155"/>
      <c r="D24" s="155"/>
      <c r="E24" s="155"/>
      <c r="F24" s="157"/>
      <c r="G24" s="157"/>
      <c r="H24" s="157"/>
      <c r="I24" s="157"/>
      <c r="J24" s="37" t="s">
        <v>108</v>
      </c>
      <c r="K24" s="203"/>
      <c r="L24" s="89">
        <v>0</v>
      </c>
      <c r="M24" s="66">
        <v>0</v>
      </c>
      <c r="N24" s="89">
        <v>0</v>
      </c>
      <c r="O24" s="66">
        <v>0</v>
      </c>
      <c r="P24" s="89">
        <v>0</v>
      </c>
      <c r="Q24" s="66">
        <v>0</v>
      </c>
      <c r="R24" s="89">
        <v>0</v>
      </c>
      <c r="S24" s="66">
        <v>0</v>
      </c>
      <c r="T24" s="89">
        <f t="shared" si="1"/>
        <v>0</v>
      </c>
      <c r="U24" s="66">
        <f t="shared" si="1"/>
        <v>0</v>
      </c>
      <c r="V24" s="165"/>
      <c r="W24" s="30"/>
      <c r="X24" s="30"/>
      <c r="Y24" s="30"/>
      <c r="Z24" s="30"/>
      <c r="AA24" s="30"/>
      <c r="AB24" s="30"/>
      <c r="AC24" s="30"/>
      <c r="AD24" s="30"/>
      <c r="AE24" s="30"/>
      <c r="AF24" s="30"/>
      <c r="AG24" s="30"/>
      <c r="AH24" s="206"/>
    </row>
    <row r="25" spans="1:34" s="5" customFormat="1" ht="150.75" customHeight="1" x14ac:dyDescent="0.2">
      <c r="A25" s="35" t="s">
        <v>33</v>
      </c>
      <c r="B25" s="23" t="s">
        <v>34</v>
      </c>
      <c r="C25" s="23" t="s">
        <v>34</v>
      </c>
      <c r="D25" s="23" t="s">
        <v>72</v>
      </c>
      <c r="E25" s="23">
        <v>53000</v>
      </c>
      <c r="F25" s="32" t="s">
        <v>73</v>
      </c>
      <c r="G25" s="32" t="s">
        <v>109</v>
      </c>
      <c r="H25" s="32" t="s">
        <v>255</v>
      </c>
      <c r="I25" s="32" t="s">
        <v>254</v>
      </c>
      <c r="J25" s="33" t="s">
        <v>110</v>
      </c>
      <c r="K25" s="38" t="s">
        <v>256</v>
      </c>
      <c r="L25" s="29"/>
      <c r="M25" s="29"/>
      <c r="N25" s="29"/>
      <c r="O25" s="29"/>
      <c r="P25" s="29"/>
      <c r="Q25" s="29"/>
      <c r="R25" s="29"/>
      <c r="S25" s="29"/>
      <c r="T25" s="29"/>
      <c r="U25" s="29"/>
      <c r="V25" s="101" t="s">
        <v>262</v>
      </c>
      <c r="W25" s="30"/>
      <c r="X25" s="30"/>
      <c r="Y25" s="30"/>
      <c r="Z25" s="30"/>
      <c r="AA25" s="30"/>
      <c r="AB25" s="30"/>
      <c r="AC25" s="30"/>
      <c r="AD25" s="30"/>
      <c r="AE25" s="30"/>
      <c r="AF25" s="30"/>
      <c r="AG25" s="30"/>
      <c r="AH25" s="206"/>
    </row>
    <row r="26" spans="1:34" s="5" customFormat="1" ht="169.5" customHeight="1" x14ac:dyDescent="0.2">
      <c r="A26" s="35" t="s">
        <v>33</v>
      </c>
      <c r="B26" s="23" t="s">
        <v>34</v>
      </c>
      <c r="C26" s="23" t="s">
        <v>34</v>
      </c>
      <c r="D26" s="23" t="s">
        <v>72</v>
      </c>
      <c r="E26" s="23">
        <v>53000</v>
      </c>
      <c r="F26" s="32" t="s">
        <v>73</v>
      </c>
      <c r="G26" s="45" t="s">
        <v>111</v>
      </c>
      <c r="H26" s="32" t="s">
        <v>112</v>
      </c>
      <c r="I26" s="32" t="s">
        <v>113</v>
      </c>
      <c r="J26" s="33" t="s">
        <v>114</v>
      </c>
      <c r="K26" s="38" t="s">
        <v>201</v>
      </c>
      <c r="L26" s="29">
        <v>0</v>
      </c>
      <c r="M26" s="29">
        <v>0</v>
      </c>
      <c r="N26" s="89">
        <v>0</v>
      </c>
      <c r="O26" s="29">
        <v>0</v>
      </c>
      <c r="P26" s="89">
        <v>0</v>
      </c>
      <c r="Q26" s="29">
        <v>0</v>
      </c>
      <c r="R26" s="89">
        <v>60</v>
      </c>
      <c r="S26" s="66">
        <v>1</v>
      </c>
      <c r="T26" s="89">
        <f>R26</f>
        <v>60</v>
      </c>
      <c r="U26" s="66">
        <f>S26</f>
        <v>1</v>
      </c>
      <c r="V26" s="29" t="s">
        <v>220</v>
      </c>
      <c r="W26" s="30"/>
      <c r="X26" s="30"/>
      <c r="Y26" s="30"/>
      <c r="Z26" s="30"/>
      <c r="AA26" s="30"/>
      <c r="AB26" s="30"/>
      <c r="AC26" s="30"/>
      <c r="AD26" s="30"/>
      <c r="AE26" s="30"/>
      <c r="AF26" s="30"/>
      <c r="AG26" s="60" t="s">
        <v>202</v>
      </c>
      <c r="AH26" s="204" t="s">
        <v>183</v>
      </c>
    </row>
    <row r="27" spans="1:34" s="5" customFormat="1" ht="140.25" customHeight="1" x14ac:dyDescent="0.2">
      <c r="A27" s="35" t="s">
        <v>33</v>
      </c>
      <c r="B27" s="23" t="s">
        <v>34</v>
      </c>
      <c r="C27" s="23" t="s">
        <v>34</v>
      </c>
      <c r="D27" s="23" t="s">
        <v>72</v>
      </c>
      <c r="E27" s="23">
        <v>53000</v>
      </c>
      <c r="F27" s="32" t="s">
        <v>73</v>
      </c>
      <c r="G27" s="32" t="s">
        <v>116</v>
      </c>
      <c r="H27" s="46" t="s">
        <v>117</v>
      </c>
      <c r="I27" s="32" t="s">
        <v>118</v>
      </c>
      <c r="J27" s="32" t="s">
        <v>119</v>
      </c>
      <c r="K27" s="38" t="s">
        <v>203</v>
      </c>
      <c r="L27" s="66">
        <v>0</v>
      </c>
      <c r="M27" s="66">
        <v>0</v>
      </c>
      <c r="N27" s="89">
        <v>0</v>
      </c>
      <c r="O27" s="66">
        <v>0</v>
      </c>
      <c r="P27" s="89">
        <v>0</v>
      </c>
      <c r="Q27" s="66">
        <v>0</v>
      </c>
      <c r="R27" s="89">
        <v>0</v>
      </c>
      <c r="S27" s="66">
        <v>0</v>
      </c>
      <c r="T27" s="89">
        <f>L27+N27+P27+R27</f>
        <v>0</v>
      </c>
      <c r="U27" s="66">
        <f>M27+O27+Q27+S27</f>
        <v>0</v>
      </c>
      <c r="V27" s="29" t="s">
        <v>220</v>
      </c>
      <c r="W27" s="30"/>
      <c r="X27" s="30"/>
      <c r="Y27" s="30"/>
      <c r="Z27" s="30"/>
      <c r="AA27" s="30"/>
      <c r="AB27" s="30"/>
      <c r="AC27" s="30"/>
      <c r="AD27" s="30"/>
      <c r="AE27" s="30"/>
      <c r="AF27" s="30"/>
      <c r="AG27" s="61" t="s">
        <v>204</v>
      </c>
      <c r="AH27" s="204"/>
    </row>
    <row r="28" spans="1:34" s="5" customFormat="1" ht="251.25" customHeight="1" x14ac:dyDescent="0.2">
      <c r="A28" s="182" t="s">
        <v>33</v>
      </c>
      <c r="B28" s="156" t="s">
        <v>34</v>
      </c>
      <c r="C28" s="156" t="s">
        <v>34</v>
      </c>
      <c r="D28" s="156" t="s">
        <v>120</v>
      </c>
      <c r="E28" s="156">
        <v>60</v>
      </c>
      <c r="F28" s="156" t="s">
        <v>121</v>
      </c>
      <c r="G28" s="156" t="s">
        <v>122</v>
      </c>
      <c r="H28" s="32" t="s">
        <v>123</v>
      </c>
      <c r="I28" s="32" t="s">
        <v>124</v>
      </c>
      <c r="J28" s="33" t="s">
        <v>125</v>
      </c>
      <c r="K28" s="32" t="s">
        <v>205</v>
      </c>
      <c r="L28" s="29">
        <v>0</v>
      </c>
      <c r="M28" s="73">
        <v>0</v>
      </c>
      <c r="N28" s="29">
        <v>0</v>
      </c>
      <c r="O28" s="73">
        <v>0</v>
      </c>
      <c r="P28" s="29">
        <v>0</v>
      </c>
      <c r="Q28" s="73">
        <v>0</v>
      </c>
      <c r="R28" s="29">
        <v>0</v>
      </c>
      <c r="S28" s="73">
        <v>0</v>
      </c>
      <c r="T28" s="29">
        <v>0</v>
      </c>
      <c r="U28" s="73">
        <v>0</v>
      </c>
      <c r="V28" s="29"/>
      <c r="W28" s="30"/>
      <c r="X28" s="30"/>
      <c r="Y28" s="30"/>
      <c r="Z28" s="30"/>
      <c r="AA28" s="30"/>
      <c r="AB28" s="30"/>
      <c r="AC28" s="30"/>
      <c r="AD28" s="30"/>
      <c r="AE28" s="30"/>
      <c r="AF28" s="30"/>
      <c r="AG28" s="62" t="s">
        <v>206</v>
      </c>
      <c r="AH28" s="206" t="s">
        <v>181</v>
      </c>
    </row>
    <row r="29" spans="1:34" s="5" customFormat="1" ht="183" customHeight="1" x14ac:dyDescent="0.2">
      <c r="A29" s="183"/>
      <c r="B29" s="157"/>
      <c r="C29" s="157"/>
      <c r="D29" s="157"/>
      <c r="E29" s="157"/>
      <c r="F29" s="157"/>
      <c r="G29" s="157"/>
      <c r="H29" s="42" t="s">
        <v>126</v>
      </c>
      <c r="I29" s="38" t="s">
        <v>127</v>
      </c>
      <c r="J29" s="37" t="s">
        <v>268</v>
      </c>
      <c r="K29" s="212" t="s">
        <v>269</v>
      </c>
      <c r="L29" s="32">
        <v>0</v>
      </c>
      <c r="M29" s="90">
        <v>0</v>
      </c>
      <c r="N29" s="32">
        <v>0</v>
      </c>
      <c r="O29" s="90">
        <v>0</v>
      </c>
      <c r="P29" s="32">
        <v>0</v>
      </c>
      <c r="Q29" s="90">
        <v>0</v>
      </c>
      <c r="R29" s="32">
        <v>39</v>
      </c>
      <c r="S29" s="90">
        <v>0.92800000000000005</v>
      </c>
      <c r="T29" s="32">
        <v>39</v>
      </c>
      <c r="U29" s="90">
        <v>0.92800000000000005</v>
      </c>
      <c r="V29" s="29" t="s">
        <v>220</v>
      </c>
      <c r="W29" s="30"/>
      <c r="X29" s="30"/>
      <c r="Y29" s="30"/>
      <c r="Z29" s="30"/>
      <c r="AA29" s="30"/>
      <c r="AB29" s="30"/>
      <c r="AC29" s="30"/>
      <c r="AD29" s="30"/>
      <c r="AE29" s="30"/>
      <c r="AF29" s="30"/>
      <c r="AG29" s="59" t="s">
        <v>207</v>
      </c>
      <c r="AH29" s="206"/>
    </row>
    <row r="30" spans="1:34" s="5" customFormat="1" ht="174.75" customHeight="1" x14ac:dyDescent="0.2">
      <c r="A30" s="35" t="s">
        <v>128</v>
      </c>
      <c r="B30" s="23" t="s">
        <v>34</v>
      </c>
      <c r="C30" s="23"/>
      <c r="D30" s="23" t="s">
        <v>98</v>
      </c>
      <c r="E30" s="23">
        <v>1</v>
      </c>
      <c r="F30" s="32" t="s">
        <v>99</v>
      </c>
      <c r="G30" s="32" t="s">
        <v>129</v>
      </c>
      <c r="H30" s="32" t="s">
        <v>130</v>
      </c>
      <c r="I30" s="32" t="s">
        <v>131</v>
      </c>
      <c r="J30" s="32" t="s">
        <v>132</v>
      </c>
      <c r="K30" s="34" t="s">
        <v>270</v>
      </c>
      <c r="L30" s="29">
        <v>0</v>
      </c>
      <c r="M30" s="73">
        <v>0</v>
      </c>
      <c r="N30" s="29">
        <v>0</v>
      </c>
      <c r="O30" s="73">
        <v>0</v>
      </c>
      <c r="P30" s="29">
        <v>0</v>
      </c>
      <c r="Q30" s="73">
        <v>0</v>
      </c>
      <c r="R30" s="29">
        <v>1</v>
      </c>
      <c r="S30" s="66">
        <v>1</v>
      </c>
      <c r="T30" s="29">
        <v>1</v>
      </c>
      <c r="U30" s="66">
        <v>1</v>
      </c>
      <c r="V30" s="29" t="s">
        <v>220</v>
      </c>
      <c r="W30" s="30"/>
      <c r="X30" s="30"/>
      <c r="Y30" s="30"/>
      <c r="Z30" s="30"/>
      <c r="AA30" s="30"/>
      <c r="AB30" s="30"/>
      <c r="AC30" s="30"/>
      <c r="AD30" s="30"/>
      <c r="AE30" s="30"/>
      <c r="AF30" s="30"/>
      <c r="AG30" s="57" t="s">
        <v>208</v>
      </c>
      <c r="AH30" s="206"/>
    </row>
    <row r="31" spans="1:34" s="5" customFormat="1" ht="284.25" customHeight="1" x14ac:dyDescent="0.2">
      <c r="A31" s="35" t="s">
        <v>128</v>
      </c>
      <c r="B31" s="32" t="s">
        <v>34</v>
      </c>
      <c r="C31" s="32" t="s">
        <v>34</v>
      </c>
      <c r="D31" s="45" t="s">
        <v>133</v>
      </c>
      <c r="E31" s="63">
        <v>3000</v>
      </c>
      <c r="F31" s="45" t="s">
        <v>134</v>
      </c>
      <c r="G31" s="45" t="s">
        <v>135</v>
      </c>
      <c r="H31" s="45" t="s">
        <v>136</v>
      </c>
      <c r="I31" s="45" t="s">
        <v>137</v>
      </c>
      <c r="J31" s="33" t="s">
        <v>138</v>
      </c>
      <c r="K31" s="38" t="s">
        <v>209</v>
      </c>
      <c r="L31" s="89">
        <v>0</v>
      </c>
      <c r="M31" s="66">
        <v>0</v>
      </c>
      <c r="N31" s="89">
        <v>0</v>
      </c>
      <c r="O31" s="66">
        <v>0</v>
      </c>
      <c r="P31" s="89">
        <v>0</v>
      </c>
      <c r="Q31" s="66">
        <v>0</v>
      </c>
      <c r="R31" s="89">
        <v>0.2</v>
      </c>
      <c r="S31" s="66">
        <v>0</v>
      </c>
      <c r="T31" s="89">
        <v>0</v>
      </c>
      <c r="U31" s="66">
        <f>M31+O31+Q31+S31</f>
        <v>0</v>
      </c>
      <c r="V31" s="29"/>
      <c r="W31" s="30"/>
      <c r="X31" s="30"/>
      <c r="Y31" s="30"/>
      <c r="Z31" s="30"/>
      <c r="AA31" s="30"/>
      <c r="AB31" s="30"/>
      <c r="AC31" s="30"/>
      <c r="AD31" s="30"/>
      <c r="AE31" s="30"/>
      <c r="AF31" s="30"/>
      <c r="AG31" s="57" t="s">
        <v>210</v>
      </c>
      <c r="AH31" s="37" t="s">
        <v>184</v>
      </c>
    </row>
    <row r="32" spans="1:34" s="5" customFormat="1" ht="303" customHeight="1" x14ac:dyDescent="0.2">
      <c r="A32" s="35" t="s">
        <v>128</v>
      </c>
      <c r="B32" s="23" t="s">
        <v>34</v>
      </c>
      <c r="C32" s="23" t="s">
        <v>34</v>
      </c>
      <c r="D32" s="23" t="s">
        <v>139</v>
      </c>
      <c r="E32" s="23">
        <v>27</v>
      </c>
      <c r="F32" s="32" t="s">
        <v>140</v>
      </c>
      <c r="G32" s="32" t="s">
        <v>141</v>
      </c>
      <c r="H32" s="32" t="s">
        <v>142</v>
      </c>
      <c r="I32" s="32" t="s">
        <v>143</v>
      </c>
      <c r="J32" s="32" t="s">
        <v>144</v>
      </c>
      <c r="K32" s="34" t="s">
        <v>211</v>
      </c>
      <c r="L32" s="29">
        <v>0</v>
      </c>
      <c r="M32" s="73">
        <v>0</v>
      </c>
      <c r="N32" s="29">
        <v>0</v>
      </c>
      <c r="O32" s="73">
        <v>0</v>
      </c>
      <c r="P32" s="29">
        <v>0</v>
      </c>
      <c r="Q32" s="73">
        <v>0</v>
      </c>
      <c r="R32" s="29">
        <v>6</v>
      </c>
      <c r="S32" s="73">
        <v>4.4999999999999998E-2</v>
      </c>
      <c r="T32" s="29">
        <f>L32+N32+P32+R32</f>
        <v>6</v>
      </c>
      <c r="U32" s="73">
        <v>4.4999999999999998E-2</v>
      </c>
      <c r="V32" s="34" t="s">
        <v>221</v>
      </c>
      <c r="W32" s="30"/>
      <c r="X32" s="30"/>
      <c r="Y32" s="30"/>
      <c r="Z32" s="30"/>
      <c r="AA32" s="30"/>
      <c r="AB32" s="30"/>
      <c r="AC32" s="30"/>
      <c r="AD32" s="30"/>
      <c r="AE32" s="30"/>
      <c r="AF32" s="30"/>
      <c r="AG32" s="57" t="s">
        <v>212</v>
      </c>
      <c r="AH32" s="37" t="s">
        <v>184</v>
      </c>
    </row>
    <row r="33" spans="1:83" s="9" customFormat="1" ht="294.75" customHeight="1" thickBot="1" x14ac:dyDescent="0.25">
      <c r="A33" s="108" t="s">
        <v>128</v>
      </c>
      <c r="B33" s="38" t="s">
        <v>34</v>
      </c>
      <c r="C33" s="38"/>
      <c r="D33" s="38" t="s">
        <v>145</v>
      </c>
      <c r="E33" s="38">
        <v>50</v>
      </c>
      <c r="F33" s="38" t="s">
        <v>146</v>
      </c>
      <c r="G33" s="38" t="s">
        <v>147</v>
      </c>
      <c r="H33" s="42" t="s">
        <v>148</v>
      </c>
      <c r="I33" s="38" t="s">
        <v>149</v>
      </c>
      <c r="J33" s="38" t="s">
        <v>150</v>
      </c>
      <c r="K33" s="38" t="s">
        <v>280</v>
      </c>
      <c r="L33" s="109">
        <v>0</v>
      </c>
      <c r="M33" s="110">
        <v>0</v>
      </c>
      <c r="N33" s="109">
        <v>0</v>
      </c>
      <c r="O33" s="110">
        <v>0</v>
      </c>
      <c r="P33" s="109">
        <v>0</v>
      </c>
      <c r="Q33" s="110">
        <v>0</v>
      </c>
      <c r="R33" s="109">
        <v>0</v>
      </c>
      <c r="S33" s="110">
        <v>0</v>
      </c>
      <c r="T33" s="109">
        <v>0</v>
      </c>
      <c r="U33" s="110">
        <v>0</v>
      </c>
      <c r="V33" s="109"/>
      <c r="W33" s="111"/>
      <c r="X33" s="111"/>
      <c r="Y33" s="111"/>
      <c r="Z33" s="111"/>
      <c r="AA33" s="111"/>
      <c r="AB33" s="111"/>
      <c r="AC33" s="111"/>
      <c r="AD33" s="111"/>
      <c r="AE33" s="111"/>
      <c r="AF33" s="111"/>
      <c r="AG33" s="60" t="s">
        <v>213</v>
      </c>
      <c r="AH33" s="37" t="s">
        <v>185</v>
      </c>
    </row>
    <row r="34" spans="1:83" s="5" customFormat="1" ht="153.75" customHeight="1" thickBot="1" x14ac:dyDescent="0.25">
      <c r="A34" s="175" t="s">
        <v>128</v>
      </c>
      <c r="B34" s="154" t="s">
        <v>34</v>
      </c>
      <c r="C34" s="154" t="s">
        <v>34</v>
      </c>
      <c r="D34" s="34" t="s">
        <v>151</v>
      </c>
      <c r="E34" s="34">
        <v>6</v>
      </c>
      <c r="F34" s="38" t="s">
        <v>152</v>
      </c>
      <c r="G34" s="156" t="s">
        <v>153</v>
      </c>
      <c r="H34" s="42" t="s">
        <v>154</v>
      </c>
      <c r="I34" s="38" t="s">
        <v>155</v>
      </c>
      <c r="J34" s="37" t="s">
        <v>156</v>
      </c>
      <c r="K34" s="34" t="s">
        <v>214</v>
      </c>
      <c r="L34" s="92">
        <v>0</v>
      </c>
      <c r="M34" s="67">
        <v>0</v>
      </c>
      <c r="N34" s="92">
        <v>0</v>
      </c>
      <c r="O34" s="67">
        <v>0</v>
      </c>
      <c r="P34" s="92">
        <v>0</v>
      </c>
      <c r="Q34" s="67">
        <v>0</v>
      </c>
      <c r="R34" s="92">
        <v>0</v>
      </c>
      <c r="S34" s="67">
        <v>0</v>
      </c>
      <c r="T34" s="92">
        <f>L34+N34+P34+R34</f>
        <v>0</v>
      </c>
      <c r="U34" s="67">
        <f>M34+O34+Q34+S34</f>
        <v>0</v>
      </c>
      <c r="V34" s="7"/>
      <c r="W34" s="8"/>
      <c r="X34" s="8"/>
      <c r="Y34" s="8"/>
      <c r="Z34" s="8"/>
      <c r="AA34" s="8"/>
      <c r="AB34" s="8"/>
      <c r="AC34" s="8"/>
      <c r="AD34" s="8"/>
      <c r="AE34" s="8"/>
      <c r="AF34" s="8"/>
      <c r="AG34" s="59"/>
      <c r="AH34" s="207" t="s">
        <v>184</v>
      </c>
    </row>
    <row r="35" spans="1:83" s="5" customFormat="1" ht="114.75" customHeight="1" thickBot="1" x14ac:dyDescent="0.25">
      <c r="A35" s="176"/>
      <c r="B35" s="178"/>
      <c r="C35" s="178"/>
      <c r="D35" s="34" t="s">
        <v>157</v>
      </c>
      <c r="E35" s="34">
        <v>6</v>
      </c>
      <c r="F35" s="38" t="s">
        <v>158</v>
      </c>
      <c r="G35" s="181"/>
      <c r="H35" s="38" t="s">
        <v>159</v>
      </c>
      <c r="I35" s="38" t="s">
        <v>160</v>
      </c>
      <c r="J35" s="37" t="s">
        <v>161</v>
      </c>
      <c r="K35" s="34" t="s">
        <v>215</v>
      </c>
      <c r="L35" s="92">
        <v>0</v>
      </c>
      <c r="M35" s="67">
        <v>0</v>
      </c>
      <c r="N35" s="92">
        <v>0</v>
      </c>
      <c r="O35" s="67">
        <v>0</v>
      </c>
      <c r="P35" s="92">
        <v>0</v>
      </c>
      <c r="Q35" s="67">
        <v>0</v>
      </c>
      <c r="R35" s="92">
        <v>0</v>
      </c>
      <c r="S35" s="67">
        <v>0</v>
      </c>
      <c r="T35" s="92">
        <f t="shared" ref="T35:T36" si="2">L35+N35+P35+R35</f>
        <v>0</v>
      </c>
      <c r="U35" s="67">
        <f t="shared" ref="U35:U36" si="3">M35+O35+Q35+S35</f>
        <v>0</v>
      </c>
      <c r="V35" s="7"/>
      <c r="W35" s="8"/>
      <c r="X35" s="8"/>
      <c r="Y35" s="8"/>
      <c r="Z35" s="8"/>
      <c r="AA35" s="8"/>
      <c r="AB35" s="8"/>
      <c r="AC35" s="8"/>
      <c r="AD35" s="8"/>
      <c r="AE35" s="8"/>
      <c r="AF35" s="8"/>
      <c r="AG35" s="8"/>
      <c r="AH35" s="207"/>
    </row>
    <row r="36" spans="1:83" s="5" customFormat="1" ht="90" customHeight="1" thickBot="1" x14ac:dyDescent="0.25">
      <c r="A36" s="177"/>
      <c r="B36" s="155"/>
      <c r="C36" s="155"/>
      <c r="D36" s="34" t="s">
        <v>162</v>
      </c>
      <c r="E36" s="34">
        <v>3</v>
      </c>
      <c r="F36" s="38" t="s">
        <v>163</v>
      </c>
      <c r="G36" s="157"/>
      <c r="H36" s="42" t="s">
        <v>159</v>
      </c>
      <c r="I36" s="38" t="s">
        <v>160</v>
      </c>
      <c r="J36" s="37" t="s">
        <v>164</v>
      </c>
      <c r="K36" s="34" t="s">
        <v>216</v>
      </c>
      <c r="L36" s="92">
        <v>0</v>
      </c>
      <c r="M36" s="67">
        <v>0</v>
      </c>
      <c r="N36" s="92">
        <v>0</v>
      </c>
      <c r="O36" s="67">
        <v>0</v>
      </c>
      <c r="P36" s="92">
        <v>0</v>
      </c>
      <c r="Q36" s="67">
        <v>0</v>
      </c>
      <c r="R36" s="92">
        <v>0</v>
      </c>
      <c r="S36" s="67">
        <v>0</v>
      </c>
      <c r="T36" s="92">
        <f t="shared" si="2"/>
        <v>0</v>
      </c>
      <c r="U36" s="67">
        <f t="shared" si="3"/>
        <v>0</v>
      </c>
      <c r="V36" s="7"/>
      <c r="W36" s="8"/>
      <c r="X36" s="8"/>
      <c r="Y36" s="8"/>
      <c r="Z36" s="8"/>
      <c r="AA36" s="8"/>
      <c r="AB36" s="8"/>
      <c r="AC36" s="8"/>
      <c r="AD36" s="8"/>
      <c r="AE36" s="8"/>
      <c r="AF36" s="8"/>
      <c r="AG36" s="30"/>
      <c r="AH36" s="207"/>
    </row>
    <row r="37" spans="1:83" s="5" customFormat="1" ht="225.75" customHeight="1" thickBot="1" x14ac:dyDescent="0.25">
      <c r="A37" s="175" t="s">
        <v>165</v>
      </c>
      <c r="B37" s="154" t="s">
        <v>34</v>
      </c>
      <c r="C37" s="154" t="s">
        <v>34</v>
      </c>
      <c r="D37" s="34" t="s">
        <v>166</v>
      </c>
      <c r="E37" s="34">
        <v>100</v>
      </c>
      <c r="F37" s="38" t="s">
        <v>167</v>
      </c>
      <c r="G37" s="156" t="s">
        <v>168</v>
      </c>
      <c r="H37" s="38" t="s">
        <v>169</v>
      </c>
      <c r="I37" s="38" t="s">
        <v>239</v>
      </c>
      <c r="J37" s="37" t="s">
        <v>247</v>
      </c>
      <c r="K37" s="34" t="s">
        <v>248</v>
      </c>
      <c r="L37" s="92">
        <v>0</v>
      </c>
      <c r="M37" s="67">
        <v>0</v>
      </c>
      <c r="N37" s="92">
        <v>0</v>
      </c>
      <c r="O37" s="67">
        <v>0</v>
      </c>
      <c r="P37" s="92">
        <v>0</v>
      </c>
      <c r="Q37" s="67">
        <v>0</v>
      </c>
      <c r="R37" s="92">
        <v>0</v>
      </c>
      <c r="S37" s="67">
        <v>0</v>
      </c>
      <c r="T37" s="92">
        <f>L37+N37+P37+R37</f>
        <v>0</v>
      </c>
      <c r="U37" s="67">
        <f>M37+O37+Q37</f>
        <v>0</v>
      </c>
      <c r="V37" s="7" t="s">
        <v>236</v>
      </c>
      <c r="W37" s="8"/>
      <c r="X37" s="8"/>
      <c r="Y37" s="8"/>
      <c r="Z37" s="8"/>
      <c r="AA37" s="8"/>
      <c r="AB37" s="8"/>
      <c r="AC37" s="8"/>
      <c r="AD37" s="8"/>
      <c r="AE37" s="8"/>
      <c r="AF37" s="8"/>
      <c r="AG37" s="57" t="s">
        <v>217</v>
      </c>
      <c r="AH37" s="208" t="s">
        <v>186</v>
      </c>
    </row>
    <row r="38" spans="1:83" s="5" customFormat="1" ht="231.75" customHeight="1" thickBot="1" x14ac:dyDescent="0.25">
      <c r="A38" s="177"/>
      <c r="B38" s="155"/>
      <c r="C38" s="155"/>
      <c r="D38" s="34" t="s">
        <v>170</v>
      </c>
      <c r="E38" s="48">
        <v>30000</v>
      </c>
      <c r="F38" s="38" t="s">
        <v>171</v>
      </c>
      <c r="G38" s="157"/>
      <c r="H38" s="38" t="s">
        <v>172</v>
      </c>
      <c r="I38" s="38" t="s">
        <v>173</v>
      </c>
      <c r="J38" s="38" t="s">
        <v>242</v>
      </c>
      <c r="K38" s="82" t="s">
        <v>238</v>
      </c>
      <c r="L38" s="7">
        <v>0</v>
      </c>
      <c r="M38" s="97">
        <v>0</v>
      </c>
      <c r="N38" s="7">
        <v>0</v>
      </c>
      <c r="O38" s="97">
        <v>0</v>
      </c>
      <c r="P38" s="7">
        <v>0</v>
      </c>
      <c r="Q38" s="97">
        <v>0</v>
      </c>
      <c r="R38" s="7">
        <v>0</v>
      </c>
      <c r="S38" s="97">
        <v>0</v>
      </c>
      <c r="T38" s="7">
        <v>0</v>
      </c>
      <c r="U38" s="97">
        <v>0</v>
      </c>
      <c r="V38" s="7" t="s">
        <v>236</v>
      </c>
      <c r="W38" s="8"/>
      <c r="X38" s="8"/>
      <c r="Y38" s="8"/>
      <c r="Z38" s="8"/>
      <c r="AA38" s="8"/>
      <c r="AB38" s="8"/>
      <c r="AC38" s="8"/>
      <c r="AD38" s="8"/>
      <c r="AE38" s="8"/>
      <c r="AF38" s="8"/>
      <c r="AG38" s="57" t="s">
        <v>218</v>
      </c>
      <c r="AH38" s="209"/>
    </row>
    <row r="39" spans="1:83" s="9" customFormat="1" ht="111.75" customHeight="1" thickBot="1" x14ac:dyDescent="0.25">
      <c r="A39" s="108" t="s">
        <v>165</v>
      </c>
      <c r="B39" s="38" t="s">
        <v>34</v>
      </c>
      <c r="C39" s="38" t="s">
        <v>34</v>
      </c>
      <c r="D39" s="38" t="s">
        <v>98</v>
      </c>
      <c r="E39" s="38">
        <v>1</v>
      </c>
      <c r="F39" s="38" t="s">
        <v>99</v>
      </c>
      <c r="G39" s="38" t="s">
        <v>174</v>
      </c>
      <c r="H39" s="38" t="s">
        <v>175</v>
      </c>
      <c r="I39" s="38" t="s">
        <v>286</v>
      </c>
      <c r="J39" s="37" t="s">
        <v>176</v>
      </c>
      <c r="K39" s="213" t="s">
        <v>283</v>
      </c>
      <c r="L39" s="109">
        <v>0</v>
      </c>
      <c r="M39" s="110">
        <v>0</v>
      </c>
      <c r="N39" s="109">
        <v>0</v>
      </c>
      <c r="O39" s="110">
        <v>0</v>
      </c>
      <c r="P39" s="109">
        <v>0</v>
      </c>
      <c r="Q39" s="110">
        <v>0</v>
      </c>
      <c r="R39" s="109">
        <v>0</v>
      </c>
      <c r="S39" s="110">
        <v>0</v>
      </c>
      <c r="T39" s="109">
        <v>0</v>
      </c>
      <c r="U39" s="110">
        <v>0</v>
      </c>
      <c r="V39" s="109"/>
      <c r="W39" s="111"/>
      <c r="X39" s="111"/>
      <c r="Y39" s="111"/>
      <c r="Z39" s="111"/>
      <c r="AA39" s="111"/>
      <c r="AB39" s="111"/>
      <c r="AC39" s="111"/>
      <c r="AD39" s="111"/>
      <c r="AE39" s="111"/>
      <c r="AF39" s="111"/>
      <c r="AG39" s="114"/>
      <c r="AH39" s="210"/>
    </row>
    <row r="40" spans="1:83" s="5" customFormat="1" ht="72.75" customHeight="1" x14ac:dyDescent="0.2">
      <c r="A40" s="1"/>
      <c r="B40" s="1"/>
      <c r="C40" s="1"/>
      <c r="D40" s="1"/>
      <c r="E40" s="1"/>
      <c r="F40" s="1"/>
      <c r="G40" s="1"/>
      <c r="H40" s="1"/>
      <c r="I40" s="1"/>
      <c r="J40" s="1"/>
      <c r="K40" s="1"/>
      <c r="L40" s="49"/>
      <c r="M40" s="49"/>
      <c r="N40" s="49"/>
      <c r="O40" s="49"/>
      <c r="P40" s="49"/>
      <c r="Q40" s="49"/>
      <c r="R40" s="49"/>
      <c r="S40" s="49"/>
      <c r="T40" s="49"/>
      <c r="U40" s="49"/>
      <c r="V40" s="49"/>
      <c r="W40" s="50"/>
      <c r="X40" s="50"/>
      <c r="Y40" s="50"/>
      <c r="Z40" s="50"/>
      <c r="AA40" s="50"/>
      <c r="AB40" s="50"/>
      <c r="AC40" s="50"/>
      <c r="AD40" s="50"/>
      <c r="AE40" s="50"/>
      <c r="AF40" s="50"/>
      <c r="AG40" s="50"/>
      <c r="AH40" s="50"/>
    </row>
    <row r="41" spans="1:83" s="5" customFormat="1" ht="72.75" customHeight="1" x14ac:dyDescent="0.2">
      <c r="A41" s="1"/>
      <c r="B41" s="1"/>
      <c r="C41" s="1"/>
      <c r="D41" s="1"/>
      <c r="E41" s="1"/>
      <c r="F41" s="1"/>
      <c r="G41" s="1"/>
      <c r="H41" s="1"/>
      <c r="I41" s="1"/>
      <c r="J41" s="1"/>
      <c r="K41" s="1"/>
      <c r="L41" s="49"/>
      <c r="M41" s="49"/>
      <c r="N41" s="49"/>
      <c r="O41" s="49"/>
      <c r="P41" s="49"/>
      <c r="Q41" s="49"/>
      <c r="R41" s="49"/>
      <c r="S41" s="49"/>
      <c r="T41" s="49"/>
      <c r="U41" s="49"/>
      <c r="V41" s="49"/>
      <c r="W41" s="50"/>
      <c r="X41" s="50"/>
      <c r="Y41" s="50"/>
      <c r="Z41" s="50"/>
      <c r="AA41" s="50"/>
      <c r="AB41" s="50"/>
      <c r="AC41" s="50"/>
      <c r="AD41" s="50"/>
      <c r="AE41" s="50"/>
      <c r="AF41" s="50"/>
      <c r="AG41" s="50"/>
      <c r="AH41" s="50"/>
    </row>
    <row r="42" spans="1:83" ht="65.25" customHeight="1" x14ac:dyDescent="0.2"/>
    <row r="43" spans="1:83" ht="12.75" customHeight="1" x14ac:dyDescent="0.2"/>
    <row r="44" spans="1:83" s="11" customFormat="1" ht="12" customHeight="1" x14ac:dyDescent="0.2">
      <c r="A44" s="1"/>
      <c r="B44" s="1"/>
      <c r="C44" s="1"/>
      <c r="D44" s="1"/>
      <c r="E44" s="1"/>
      <c r="F44" s="1"/>
      <c r="G44" s="1"/>
      <c r="H44" s="1"/>
      <c r="I44" s="1"/>
      <c r="J44" s="1"/>
      <c r="K44" s="1"/>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row>
    <row r="45" spans="1:83" s="11" customFormat="1" ht="12" x14ac:dyDescent="0.2">
      <c r="A45" s="167" t="s">
        <v>177</v>
      </c>
      <c r="B45" s="167"/>
      <c r="C45" s="167"/>
      <c r="D45" s="167"/>
      <c r="E45" s="167"/>
      <c r="F45" s="167"/>
      <c r="G45" s="167"/>
      <c r="H45" s="167"/>
      <c r="I45" s="167"/>
      <c r="J45" s="167"/>
      <c r="K45" s="167"/>
      <c r="L45" s="167"/>
      <c r="M45" s="167"/>
      <c r="N45" s="167"/>
      <c r="O45" s="167"/>
      <c r="P45" s="167"/>
      <c r="Q45" s="167"/>
      <c r="R45" s="167"/>
      <c r="S45" s="167"/>
      <c r="T45" s="167"/>
      <c r="U45" s="167"/>
      <c r="V45" s="167"/>
      <c r="W45" s="167" t="s">
        <v>27</v>
      </c>
      <c r="X45" s="167"/>
      <c r="Y45" s="167"/>
      <c r="Z45" s="167"/>
      <c r="AA45" s="167"/>
      <c r="AB45" s="167"/>
      <c r="AC45" s="167"/>
      <c r="AD45" s="167"/>
      <c r="AE45" s="167"/>
      <c r="AF45" s="167"/>
      <c r="AG45" s="167"/>
      <c r="AH45" s="167"/>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row>
    <row r="46" spans="1:83" s="11" customFormat="1" ht="12" x14ac:dyDescent="0.2">
      <c r="A46" s="167" t="s">
        <v>178</v>
      </c>
      <c r="B46" s="167"/>
      <c r="C46" s="167"/>
      <c r="D46" s="167"/>
      <c r="E46" s="167"/>
      <c r="F46" s="167"/>
      <c r="G46" s="167"/>
      <c r="H46" s="167"/>
      <c r="I46" s="167"/>
      <c r="J46" s="167"/>
      <c r="K46" s="167"/>
      <c r="L46" s="167"/>
      <c r="M46" s="167"/>
      <c r="N46" s="167"/>
      <c r="O46" s="167"/>
      <c r="P46" s="167"/>
      <c r="Q46" s="167"/>
      <c r="R46" s="167"/>
      <c r="S46" s="167"/>
      <c r="T46" s="167"/>
      <c r="U46" s="167"/>
      <c r="V46" s="167"/>
      <c r="W46" s="167" t="s">
        <v>28</v>
      </c>
      <c r="X46" s="167"/>
      <c r="Y46" s="167"/>
      <c r="Z46" s="167"/>
      <c r="AA46" s="167"/>
      <c r="AB46" s="167"/>
      <c r="AC46" s="167"/>
      <c r="AD46" s="167"/>
      <c r="AE46" s="167"/>
      <c r="AF46" s="167"/>
      <c r="AG46" s="167"/>
      <c r="AH46" s="167"/>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row>
    <row r="47" spans="1:83" s="11" customFormat="1" ht="12" x14ac:dyDescent="0.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row>
    <row r="48" spans="1:83" s="11" customFormat="1" ht="12" x14ac:dyDescent="0.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row>
    <row r="49" spans="27:83" s="11" customFormat="1" ht="12" x14ac:dyDescent="0.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row>
  </sheetData>
  <mergeCells count="80">
    <mergeCell ref="AH37:AH39"/>
    <mergeCell ref="A34:A36"/>
    <mergeCell ref="B34:B36"/>
    <mergeCell ref="C34:C36"/>
    <mergeCell ref="G34:G36"/>
    <mergeCell ref="F28:F29"/>
    <mergeCell ref="G28:G29"/>
    <mergeCell ref="A28:A29"/>
    <mergeCell ref="B28:B29"/>
    <mergeCell ref="C28:C29"/>
    <mergeCell ref="D28:D29"/>
    <mergeCell ref="E28:E29"/>
    <mergeCell ref="A13:A15"/>
    <mergeCell ref="B13:B15"/>
    <mergeCell ref="C13:C15"/>
    <mergeCell ref="A45:K45"/>
    <mergeCell ref="A46:K46"/>
    <mergeCell ref="F23:F24"/>
    <mergeCell ref="G23:G24"/>
    <mergeCell ref="H23:H24"/>
    <mergeCell ref="I23:I24"/>
    <mergeCell ref="A23:A24"/>
    <mergeCell ref="B23:B24"/>
    <mergeCell ref="C23:C24"/>
    <mergeCell ref="D23:D24"/>
    <mergeCell ref="E23:E24"/>
    <mergeCell ref="A37:A38"/>
    <mergeCell ref="B37:B38"/>
    <mergeCell ref="W45:AH45"/>
    <mergeCell ref="W46:AH46"/>
    <mergeCell ref="W6:AF6"/>
    <mergeCell ref="B7:B8"/>
    <mergeCell ref="N7:O7"/>
    <mergeCell ref="P7:Q7"/>
    <mergeCell ref="R7:S7"/>
    <mergeCell ref="T7:U7"/>
    <mergeCell ref="H6:H8"/>
    <mergeCell ref="I6:I8"/>
    <mergeCell ref="J6:J8"/>
    <mergeCell ref="K6:K8"/>
    <mergeCell ref="G6:G8"/>
    <mergeCell ref="L6:U6"/>
    <mergeCell ref="L45:V45"/>
    <mergeCell ref="L46:V46"/>
    <mergeCell ref="C37:C38"/>
    <mergeCell ref="G37:G38"/>
    <mergeCell ref="V6:V8"/>
    <mergeCell ref="G13:G15"/>
    <mergeCell ref="F6:F8"/>
    <mergeCell ref="V23:V24"/>
    <mergeCell ref="K23:K24"/>
    <mergeCell ref="AH34:AH36"/>
    <mergeCell ref="AG18:AG19"/>
    <mergeCell ref="AH28:AH30"/>
    <mergeCell ref="AH9:AH10"/>
    <mergeCell ref="AH13:AH15"/>
    <mergeCell ref="AH16:AH21"/>
    <mergeCell ref="AH22:AH25"/>
    <mergeCell ref="AH26:AH27"/>
    <mergeCell ref="A1:G4"/>
    <mergeCell ref="H1:Y1"/>
    <mergeCell ref="H2:Y2"/>
    <mergeCell ref="H3:Y3"/>
    <mergeCell ref="H4:K4"/>
    <mergeCell ref="L4:W4"/>
    <mergeCell ref="A5:K5"/>
    <mergeCell ref="L5:AH5"/>
    <mergeCell ref="A6:A8"/>
    <mergeCell ref="B6:C6"/>
    <mergeCell ref="D6:D8"/>
    <mergeCell ref="E6:E8"/>
    <mergeCell ref="AG6:AG8"/>
    <mergeCell ref="AH6:AH8"/>
    <mergeCell ref="AE7:AF7"/>
    <mergeCell ref="W7:X7"/>
    <mergeCell ref="Y7:Z7"/>
    <mergeCell ref="AA7:AB7"/>
    <mergeCell ref="AC7:AD7"/>
    <mergeCell ref="L7:M7"/>
    <mergeCell ref="C7:C8"/>
  </mergeCells>
  <printOptions horizontalCentered="1"/>
  <pageMargins left="0.19685039370078741" right="0.11811023622047245" top="0.74803149606299213" bottom="0.74803149606299213" header="0.31496062992125984" footer="0.31496062992125984"/>
  <pageSetup scale="30" orientation="landscape" horizontalDpi="300" verticalDpi="300" r:id="rId1"/>
  <headerFooter>
    <oddHeader>&amp;L&amp;G&amp;R&amp;"Arial,Negrita"&amp;12SEGUIMIENTO DEL PLAN DE APOYO AL MEJORAMIENTO EDUCATIVO-PAM   &amp;11 &amp;"-,Normal"
&amp;"Arial,Normal"&amp;9FO-GE-103
14-10-2021
V. 01</oddHeader>
    <oddFooter>&amp;CCarrera 20 N° 8-02, Edifício CAD, Piso 2,  Cód. Postal 850001, Tel. 6336339 Ext 1208,Yopal Casanare
 www.casanare.gov.co -  educacion@sedcasanare.gov.co</oddFooter>
  </headerFooter>
  <colBreaks count="1" manualBreakCount="1">
    <brk id="34" max="1048575" man="1"/>
  </colBreaks>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E51"/>
  <sheetViews>
    <sheetView view="pageBreakPreview" topLeftCell="A6" zoomScale="70" zoomScaleNormal="37" zoomScaleSheetLayoutView="70" zoomScalePageLayoutView="46" workbookViewId="0">
      <pane ySplit="3" topLeftCell="A9" activePane="bottomLeft" state="frozen"/>
      <selection activeCell="A6" sqref="A6"/>
      <selection pane="bottomLeft" activeCell="M9" sqref="M9"/>
    </sheetView>
  </sheetViews>
  <sheetFormatPr baseColWidth="10" defaultColWidth="0" defaultRowHeight="12.75" x14ac:dyDescent="0.2"/>
  <cols>
    <col min="1" max="1" width="10.85546875" style="1" customWidth="1"/>
    <col min="2" max="2" width="9.7109375" style="1" customWidth="1"/>
    <col min="3" max="3" width="8.5703125" style="1" customWidth="1"/>
    <col min="4" max="4" width="16" style="1" customWidth="1"/>
    <col min="5" max="5" width="9.28515625" style="1" customWidth="1"/>
    <col min="6" max="6" width="20.28515625" style="1" customWidth="1"/>
    <col min="7" max="7" width="19.42578125" style="1" customWidth="1"/>
    <col min="8" max="8" width="12.28515625" style="1" customWidth="1"/>
    <col min="9" max="9" width="18.140625" style="1" customWidth="1"/>
    <col min="10" max="10" width="45.42578125" style="1" customWidth="1"/>
    <col min="11" max="11" width="44.28515625" style="1" customWidth="1"/>
    <col min="12" max="12" width="7.28515625" style="1" customWidth="1"/>
    <col min="13" max="13" width="10.28515625" style="1" customWidth="1"/>
    <col min="14" max="14" width="6.28515625" style="1" customWidth="1"/>
    <col min="15" max="15" width="9.85546875" style="1" customWidth="1"/>
    <col min="16" max="16" width="6" style="1" customWidth="1"/>
    <col min="17" max="17" width="11.42578125" style="1" customWidth="1"/>
    <col min="18" max="18" width="9.85546875" style="1" customWidth="1"/>
    <col min="19" max="19" width="10.140625" style="1" customWidth="1"/>
    <col min="20" max="21" width="10.28515625" style="1" customWidth="1"/>
    <col min="22" max="22" width="13.85546875" style="1" customWidth="1"/>
    <col min="23" max="23" width="15.42578125" style="1" customWidth="1"/>
    <col min="24" max="24" width="22.140625" style="1" customWidth="1"/>
    <col min="25" max="25" width="15.7109375" style="1" customWidth="1"/>
    <col min="26" max="26" width="19.5703125" style="1" customWidth="1"/>
    <col min="27" max="27" width="15.85546875" style="9" customWidth="1"/>
    <col min="28" max="28" width="20" style="9" customWidth="1"/>
    <col min="29" max="29" width="13.42578125" style="9" customWidth="1"/>
    <col min="30" max="30" width="7" style="9" customWidth="1"/>
    <col min="31" max="31" width="17.7109375" style="9" customWidth="1"/>
    <col min="32" max="32" width="21.7109375" style="9" customWidth="1"/>
    <col min="33" max="33" width="21.140625" style="9" customWidth="1"/>
    <col min="34" max="34" width="26.85546875" style="9" customWidth="1"/>
    <col min="35" max="83" width="0" style="9" hidden="1" customWidth="1"/>
    <col min="84" max="16384" width="0" style="1" hidden="1"/>
  </cols>
  <sheetData>
    <row r="1" spans="1:34" ht="21" hidden="1" customHeight="1" thickBot="1" x14ac:dyDescent="0.25">
      <c r="A1" s="141"/>
      <c r="B1" s="142"/>
      <c r="C1" s="142"/>
      <c r="D1" s="142"/>
      <c r="E1" s="142"/>
      <c r="F1" s="142"/>
      <c r="G1" s="143"/>
      <c r="H1" s="141" t="s">
        <v>0</v>
      </c>
      <c r="I1" s="142"/>
      <c r="J1" s="142"/>
      <c r="K1" s="142"/>
      <c r="L1" s="142"/>
      <c r="M1" s="142"/>
      <c r="N1" s="142"/>
      <c r="O1" s="142"/>
      <c r="P1" s="142"/>
      <c r="Q1" s="142"/>
      <c r="R1" s="142"/>
      <c r="S1" s="142"/>
      <c r="T1" s="142"/>
      <c r="U1" s="142"/>
      <c r="V1" s="142"/>
      <c r="W1" s="142"/>
      <c r="X1" s="142"/>
      <c r="Y1" s="142"/>
      <c r="Z1" s="19"/>
    </row>
    <row r="2" spans="1:34" ht="21" hidden="1" customHeight="1" thickBot="1" x14ac:dyDescent="0.25">
      <c r="A2" s="144"/>
      <c r="B2" s="145"/>
      <c r="C2" s="145"/>
      <c r="D2" s="145"/>
      <c r="E2" s="145"/>
      <c r="F2" s="145"/>
      <c r="G2" s="146"/>
      <c r="H2" s="147" t="s">
        <v>1</v>
      </c>
      <c r="I2" s="148"/>
      <c r="J2" s="148"/>
      <c r="K2" s="148"/>
      <c r="L2" s="148"/>
      <c r="M2" s="148"/>
      <c r="N2" s="148"/>
      <c r="O2" s="148"/>
      <c r="P2" s="148"/>
      <c r="Q2" s="148"/>
      <c r="R2" s="148"/>
      <c r="S2" s="148"/>
      <c r="T2" s="148"/>
      <c r="U2" s="148"/>
      <c r="V2" s="148"/>
      <c r="W2" s="148"/>
      <c r="X2" s="148"/>
      <c r="Y2" s="148"/>
      <c r="Z2" s="15"/>
    </row>
    <row r="3" spans="1:34" ht="21" hidden="1" customHeight="1" thickBot="1" x14ac:dyDescent="0.25">
      <c r="A3" s="144"/>
      <c r="B3" s="145"/>
      <c r="C3" s="145"/>
      <c r="D3" s="145"/>
      <c r="E3" s="145"/>
      <c r="F3" s="145"/>
      <c r="G3" s="146"/>
      <c r="H3" s="149" t="s">
        <v>7</v>
      </c>
      <c r="I3" s="150"/>
      <c r="J3" s="150"/>
      <c r="K3" s="150"/>
      <c r="L3" s="150"/>
      <c r="M3" s="150"/>
      <c r="N3" s="150"/>
      <c r="O3" s="150"/>
      <c r="P3" s="150"/>
      <c r="Q3" s="150"/>
      <c r="R3" s="150"/>
      <c r="S3" s="150"/>
      <c r="T3" s="150"/>
      <c r="U3" s="150"/>
      <c r="V3" s="150"/>
      <c r="W3" s="150"/>
      <c r="X3" s="150"/>
      <c r="Y3" s="150"/>
      <c r="Z3" s="15"/>
    </row>
    <row r="4" spans="1:34" ht="27" hidden="1" customHeight="1" thickBot="1" x14ac:dyDescent="0.25">
      <c r="A4" s="144"/>
      <c r="B4" s="145"/>
      <c r="C4" s="145"/>
      <c r="D4" s="145"/>
      <c r="E4" s="145"/>
      <c r="F4" s="145"/>
      <c r="G4" s="146"/>
      <c r="H4" s="151" t="s">
        <v>2</v>
      </c>
      <c r="I4" s="152"/>
      <c r="J4" s="152"/>
      <c r="K4" s="153"/>
      <c r="L4" s="152"/>
      <c r="M4" s="152"/>
      <c r="N4" s="152"/>
      <c r="O4" s="152"/>
      <c r="P4" s="152"/>
      <c r="Q4" s="152"/>
      <c r="R4" s="152"/>
      <c r="S4" s="152"/>
      <c r="T4" s="152"/>
      <c r="U4" s="152"/>
      <c r="V4" s="152"/>
      <c r="W4" s="153"/>
      <c r="X4" s="21"/>
      <c r="Y4" s="20" t="s">
        <v>8</v>
      </c>
      <c r="Z4" s="16"/>
    </row>
    <row r="5" spans="1:34" s="5" customFormat="1" ht="33.75" customHeight="1" x14ac:dyDescent="0.2">
      <c r="A5" s="124" t="s">
        <v>26</v>
      </c>
      <c r="B5" s="125"/>
      <c r="C5" s="125"/>
      <c r="D5" s="125"/>
      <c r="E5" s="125"/>
      <c r="F5" s="125"/>
      <c r="G5" s="125"/>
      <c r="H5" s="125"/>
      <c r="I5" s="125"/>
      <c r="J5" s="125"/>
      <c r="K5" s="125"/>
      <c r="L5" s="126" t="s">
        <v>18</v>
      </c>
      <c r="M5" s="126"/>
      <c r="N5" s="126"/>
      <c r="O5" s="126"/>
      <c r="P5" s="126"/>
      <c r="Q5" s="126"/>
      <c r="R5" s="126"/>
      <c r="S5" s="126"/>
      <c r="T5" s="126"/>
      <c r="U5" s="126"/>
      <c r="V5" s="126"/>
      <c r="W5" s="126"/>
      <c r="X5" s="126"/>
      <c r="Y5" s="126"/>
      <c r="Z5" s="126"/>
      <c r="AA5" s="126"/>
      <c r="AB5" s="126"/>
      <c r="AC5" s="126"/>
      <c r="AD5" s="126"/>
      <c r="AE5" s="126"/>
      <c r="AF5" s="126"/>
      <c r="AG5" s="126"/>
      <c r="AH5" s="127"/>
    </row>
    <row r="6" spans="1:34" s="5" customFormat="1" ht="39.75" customHeight="1" x14ac:dyDescent="0.2">
      <c r="A6" s="128" t="s">
        <v>22</v>
      </c>
      <c r="B6" s="129" t="s">
        <v>3</v>
      </c>
      <c r="C6" s="129"/>
      <c r="D6" s="129" t="s">
        <v>15</v>
      </c>
      <c r="E6" s="129" t="s">
        <v>23</v>
      </c>
      <c r="F6" s="129" t="s">
        <v>24</v>
      </c>
      <c r="G6" s="129" t="s">
        <v>25</v>
      </c>
      <c r="H6" s="129" t="s">
        <v>4</v>
      </c>
      <c r="I6" s="129" t="s">
        <v>5</v>
      </c>
      <c r="J6" s="129" t="s">
        <v>21</v>
      </c>
      <c r="K6" s="129" t="s">
        <v>20</v>
      </c>
      <c r="L6" s="172" t="s">
        <v>30</v>
      </c>
      <c r="M6" s="173"/>
      <c r="N6" s="173"/>
      <c r="O6" s="173"/>
      <c r="P6" s="173"/>
      <c r="Q6" s="173"/>
      <c r="R6" s="173"/>
      <c r="S6" s="173"/>
      <c r="T6" s="173"/>
      <c r="U6" s="174"/>
      <c r="V6" s="158" t="s">
        <v>29</v>
      </c>
      <c r="W6" s="168" t="s">
        <v>31</v>
      </c>
      <c r="X6" s="169"/>
      <c r="Y6" s="169"/>
      <c r="Z6" s="169"/>
      <c r="AA6" s="169"/>
      <c r="AB6" s="169"/>
      <c r="AC6" s="169"/>
      <c r="AD6" s="169"/>
      <c r="AE6" s="169"/>
      <c r="AF6" s="170"/>
      <c r="AG6" s="130" t="s">
        <v>6</v>
      </c>
      <c r="AH6" s="133" t="s">
        <v>19</v>
      </c>
    </row>
    <row r="7" spans="1:34" s="5" customFormat="1" ht="34.5" customHeight="1" x14ac:dyDescent="0.2">
      <c r="A7" s="128"/>
      <c r="B7" s="129" t="s">
        <v>9</v>
      </c>
      <c r="C7" s="129" t="s">
        <v>10</v>
      </c>
      <c r="D7" s="129"/>
      <c r="E7" s="129"/>
      <c r="F7" s="129"/>
      <c r="G7" s="129"/>
      <c r="H7" s="129"/>
      <c r="I7" s="129"/>
      <c r="J7" s="129"/>
      <c r="K7" s="129"/>
      <c r="L7" s="139" t="s">
        <v>11</v>
      </c>
      <c r="M7" s="140"/>
      <c r="N7" s="139" t="s">
        <v>12</v>
      </c>
      <c r="O7" s="140"/>
      <c r="P7" s="139" t="s">
        <v>13</v>
      </c>
      <c r="Q7" s="140"/>
      <c r="R7" s="171" t="s">
        <v>14</v>
      </c>
      <c r="S7" s="171"/>
      <c r="T7" s="171" t="s">
        <v>32</v>
      </c>
      <c r="U7" s="171"/>
      <c r="V7" s="159"/>
      <c r="W7" s="137" t="s">
        <v>11</v>
      </c>
      <c r="X7" s="138"/>
      <c r="Y7" s="137" t="s">
        <v>12</v>
      </c>
      <c r="Z7" s="138"/>
      <c r="AA7" s="136" t="s">
        <v>13</v>
      </c>
      <c r="AB7" s="136"/>
      <c r="AC7" s="136" t="s">
        <v>14</v>
      </c>
      <c r="AD7" s="136"/>
      <c r="AE7" s="136" t="s">
        <v>32</v>
      </c>
      <c r="AF7" s="136"/>
      <c r="AG7" s="131"/>
      <c r="AH7" s="134"/>
    </row>
    <row r="8" spans="1:34" s="5" customFormat="1" ht="28.5" customHeight="1" x14ac:dyDescent="0.2">
      <c r="A8" s="128"/>
      <c r="B8" s="129"/>
      <c r="C8" s="129"/>
      <c r="D8" s="129"/>
      <c r="E8" s="129"/>
      <c r="F8" s="129"/>
      <c r="G8" s="129"/>
      <c r="H8" s="129"/>
      <c r="I8" s="129"/>
      <c r="J8" s="129"/>
      <c r="K8" s="129"/>
      <c r="L8" s="18" t="s">
        <v>16</v>
      </c>
      <c r="M8" s="18" t="s">
        <v>17</v>
      </c>
      <c r="N8" s="18" t="s">
        <v>16</v>
      </c>
      <c r="O8" s="18" t="s">
        <v>17</v>
      </c>
      <c r="P8" s="18" t="s">
        <v>16</v>
      </c>
      <c r="Q8" s="18" t="s">
        <v>17</v>
      </c>
      <c r="R8" s="18" t="s">
        <v>16</v>
      </c>
      <c r="S8" s="18" t="s">
        <v>17</v>
      </c>
      <c r="T8" s="18" t="s">
        <v>16</v>
      </c>
      <c r="U8" s="18" t="s">
        <v>17</v>
      </c>
      <c r="V8" s="160"/>
      <c r="W8" s="17" t="s">
        <v>16</v>
      </c>
      <c r="X8" s="17" t="s">
        <v>17</v>
      </c>
      <c r="Y8" s="17" t="s">
        <v>16</v>
      </c>
      <c r="Z8" s="17" t="s">
        <v>17</v>
      </c>
      <c r="AA8" s="17" t="s">
        <v>16</v>
      </c>
      <c r="AB8" s="17" t="s">
        <v>17</v>
      </c>
      <c r="AC8" s="17" t="s">
        <v>16</v>
      </c>
      <c r="AD8" s="17" t="s">
        <v>17</v>
      </c>
      <c r="AE8" s="17" t="s">
        <v>16</v>
      </c>
      <c r="AF8" s="17" t="s">
        <v>17</v>
      </c>
      <c r="AG8" s="132"/>
      <c r="AH8" s="135"/>
    </row>
    <row r="9" spans="1:34" s="5" customFormat="1" ht="216.75" customHeight="1" x14ac:dyDescent="0.2">
      <c r="A9" s="27" t="s">
        <v>33</v>
      </c>
      <c r="B9" s="23" t="s">
        <v>34</v>
      </c>
      <c r="C9" s="23" t="s">
        <v>34</v>
      </c>
      <c r="D9" s="23" t="s">
        <v>35</v>
      </c>
      <c r="E9" s="23" t="s">
        <v>36</v>
      </c>
      <c r="F9" s="23" t="s">
        <v>37</v>
      </c>
      <c r="G9" s="25" t="s">
        <v>38</v>
      </c>
      <c r="H9" s="26" t="s">
        <v>39</v>
      </c>
      <c r="I9" s="26" t="s">
        <v>40</v>
      </c>
      <c r="J9" s="25" t="s">
        <v>41</v>
      </c>
      <c r="K9" s="98" t="s">
        <v>265</v>
      </c>
      <c r="L9" s="6">
        <v>3</v>
      </c>
      <c r="M9" s="123">
        <f>L9/T9</f>
        <v>7.6923076923076927E-2</v>
      </c>
      <c r="N9" s="6">
        <v>10</v>
      </c>
      <c r="O9" s="123">
        <f>N9/T9</f>
        <v>0.25641025641025639</v>
      </c>
      <c r="P9" s="6">
        <v>14</v>
      </c>
      <c r="Q9" s="123">
        <f>P9/T9</f>
        <v>0.35897435897435898</v>
      </c>
      <c r="R9" s="6"/>
      <c r="S9" s="6"/>
      <c r="T9" s="6">
        <v>39</v>
      </c>
      <c r="U9" s="64">
        <f>M9+O9+Q9</f>
        <v>0.69230769230769229</v>
      </c>
      <c r="V9" s="121" t="s">
        <v>287</v>
      </c>
      <c r="W9" s="74">
        <v>3769920</v>
      </c>
      <c r="X9" s="74">
        <v>3769920</v>
      </c>
      <c r="Y9" s="192">
        <v>22619520</v>
      </c>
      <c r="Z9" s="192">
        <v>22619520</v>
      </c>
      <c r="AA9" s="192">
        <v>18849600</v>
      </c>
      <c r="AB9" s="65">
        <v>18849600</v>
      </c>
      <c r="AC9" s="3"/>
      <c r="AD9" s="3"/>
      <c r="AE9" s="74">
        <f>W9+Y9+AA9+AC9</f>
        <v>45239040</v>
      </c>
      <c r="AF9" s="75">
        <f>X9+Z9+AB9+AD9</f>
        <v>45239040</v>
      </c>
      <c r="AG9" s="69" t="s">
        <v>219</v>
      </c>
      <c r="AH9" s="184" t="s">
        <v>179</v>
      </c>
    </row>
    <row r="10" spans="1:34" s="5" customFormat="1" ht="207" customHeight="1" x14ac:dyDescent="0.2">
      <c r="A10" s="28" t="s">
        <v>33</v>
      </c>
      <c r="B10" s="22" t="s">
        <v>34</v>
      </c>
      <c r="C10" s="22" t="s">
        <v>34</v>
      </c>
      <c r="D10" s="22" t="s">
        <v>35</v>
      </c>
      <c r="E10" s="22" t="s">
        <v>36</v>
      </c>
      <c r="F10" s="22" t="s">
        <v>37</v>
      </c>
      <c r="G10" s="24" t="s">
        <v>42</v>
      </c>
      <c r="H10" s="24" t="s">
        <v>43</v>
      </c>
      <c r="I10" s="24" t="s">
        <v>44</v>
      </c>
      <c r="J10" s="24" t="s">
        <v>45</v>
      </c>
      <c r="K10" s="102" t="s">
        <v>266</v>
      </c>
      <c r="L10" s="6">
        <v>1</v>
      </c>
      <c r="M10" s="123">
        <f>L10/T10</f>
        <v>3.5714285714285712E-2</v>
      </c>
      <c r="N10" s="6">
        <v>11</v>
      </c>
      <c r="O10" s="123">
        <f>N10/T10</f>
        <v>0.39285714285714285</v>
      </c>
      <c r="P10" s="6">
        <v>14</v>
      </c>
      <c r="Q10" s="123">
        <f>P10/T10</f>
        <v>0.5</v>
      </c>
      <c r="R10" s="6"/>
      <c r="S10" s="6"/>
      <c r="T10" s="6">
        <v>28</v>
      </c>
      <c r="U10" s="64">
        <f>M10+O10+Q10</f>
        <v>0.9285714285714286</v>
      </c>
      <c r="V10" s="121" t="s">
        <v>287</v>
      </c>
      <c r="W10" s="74">
        <v>3769920</v>
      </c>
      <c r="X10" s="74">
        <v>3769920</v>
      </c>
      <c r="Y10" s="192">
        <v>22619520</v>
      </c>
      <c r="Z10" s="192">
        <v>22619520</v>
      </c>
      <c r="AA10" s="192">
        <v>18849600</v>
      </c>
      <c r="AB10" s="65">
        <v>18849600</v>
      </c>
      <c r="AC10" s="3"/>
      <c r="AD10" s="3"/>
      <c r="AE10" s="74">
        <f>W10+Y10+AA10+AC10</f>
        <v>45239040</v>
      </c>
      <c r="AF10" s="75">
        <f>X10+Z10+AB10+AD10</f>
        <v>45239040</v>
      </c>
      <c r="AG10" s="69" t="s">
        <v>219</v>
      </c>
      <c r="AH10" s="184"/>
    </row>
    <row r="11" spans="1:34" s="5" customFormat="1" ht="185.25" customHeight="1" x14ac:dyDescent="0.2">
      <c r="A11" s="31" t="s">
        <v>33</v>
      </c>
      <c r="B11" s="34" t="s">
        <v>34</v>
      </c>
      <c r="C11" s="34" t="s">
        <v>34</v>
      </c>
      <c r="D11" s="34" t="s">
        <v>46</v>
      </c>
      <c r="E11" s="38">
        <v>1200</v>
      </c>
      <c r="F11" s="38" t="s">
        <v>47</v>
      </c>
      <c r="G11" s="36" t="s">
        <v>48</v>
      </c>
      <c r="H11" s="36" t="s">
        <v>39</v>
      </c>
      <c r="I11" s="37" t="s">
        <v>49</v>
      </c>
      <c r="J11" s="37" t="s">
        <v>50</v>
      </c>
      <c r="K11" s="38"/>
      <c r="L11" s="6">
        <v>0</v>
      </c>
      <c r="M11" s="123">
        <f>L11/T11</f>
        <v>0</v>
      </c>
      <c r="N11" s="6">
        <v>0</v>
      </c>
      <c r="O11" s="123">
        <f>N11/T11</f>
        <v>0</v>
      </c>
      <c r="P11" s="6">
        <v>0</v>
      </c>
      <c r="Q11" s="123">
        <f>P11/T11</f>
        <v>0</v>
      </c>
      <c r="R11" s="6"/>
      <c r="S11" s="6"/>
      <c r="T11" s="6">
        <v>20</v>
      </c>
      <c r="U11" s="64">
        <f>M11+O11+Q11</f>
        <v>0</v>
      </c>
      <c r="V11" s="190"/>
      <c r="W11" s="4"/>
      <c r="X11" s="4"/>
      <c r="Y11" s="4"/>
      <c r="Z11" s="4"/>
      <c r="AA11" s="4"/>
      <c r="AB11" s="4"/>
      <c r="AC11" s="4"/>
      <c r="AD11" s="4"/>
      <c r="AE11" s="4"/>
      <c r="AF11" s="4"/>
      <c r="AG11" s="4"/>
      <c r="AH11" s="185" t="s">
        <v>180</v>
      </c>
    </row>
    <row r="12" spans="1:34" s="5" customFormat="1" ht="357.75" customHeight="1" x14ac:dyDescent="0.2">
      <c r="A12" s="37" t="s">
        <v>33</v>
      </c>
      <c r="B12" s="38" t="s">
        <v>34</v>
      </c>
      <c r="C12" s="38" t="s">
        <v>34</v>
      </c>
      <c r="D12" s="42" t="s">
        <v>51</v>
      </c>
      <c r="E12" s="38">
        <v>69</v>
      </c>
      <c r="F12" s="38" t="s">
        <v>52</v>
      </c>
      <c r="G12" s="37" t="s">
        <v>53</v>
      </c>
      <c r="H12" s="36" t="s">
        <v>54</v>
      </c>
      <c r="I12" s="36" t="s">
        <v>55</v>
      </c>
      <c r="J12" s="37" t="s">
        <v>56</v>
      </c>
      <c r="K12" s="38" t="s">
        <v>277</v>
      </c>
      <c r="L12" s="6">
        <v>0</v>
      </c>
      <c r="M12" s="123">
        <f>L12/T12</f>
        <v>0</v>
      </c>
      <c r="N12" s="6">
        <v>0</v>
      </c>
      <c r="O12" s="123">
        <f>N12/T12</f>
        <v>0</v>
      </c>
      <c r="P12" s="6">
        <v>0</v>
      </c>
      <c r="Q12" s="123">
        <f>P12/T12</f>
        <v>0</v>
      </c>
      <c r="R12" s="6"/>
      <c r="S12" s="6"/>
      <c r="T12" s="6">
        <v>69</v>
      </c>
      <c r="U12" s="64">
        <f>M12+O12+Q12</f>
        <v>0</v>
      </c>
      <c r="V12" s="190" t="s">
        <v>226</v>
      </c>
      <c r="W12" s="4"/>
      <c r="X12" s="4"/>
      <c r="Y12" s="4"/>
      <c r="Z12" s="4"/>
      <c r="AA12" s="4"/>
      <c r="AB12" s="4"/>
      <c r="AC12" s="4"/>
      <c r="AD12" s="4"/>
      <c r="AE12" s="4"/>
      <c r="AF12" s="4"/>
      <c r="AG12" s="4"/>
      <c r="AH12" s="185" t="s">
        <v>289</v>
      </c>
    </row>
    <row r="13" spans="1:34" s="5" customFormat="1" ht="208.5" customHeight="1" x14ac:dyDescent="0.2">
      <c r="A13" s="175" t="s">
        <v>33</v>
      </c>
      <c r="B13" s="154" t="s">
        <v>34</v>
      </c>
      <c r="C13" s="154" t="s">
        <v>34</v>
      </c>
      <c r="D13" s="34" t="s">
        <v>57</v>
      </c>
      <c r="E13" s="34">
        <v>69</v>
      </c>
      <c r="F13" s="38" t="s">
        <v>58</v>
      </c>
      <c r="G13" s="226" t="s">
        <v>59</v>
      </c>
      <c r="H13" s="37" t="s">
        <v>60</v>
      </c>
      <c r="I13" s="37" t="s">
        <v>61</v>
      </c>
      <c r="J13" s="37" t="s">
        <v>62</v>
      </c>
      <c r="K13" s="2" t="s">
        <v>263</v>
      </c>
      <c r="L13" s="6">
        <v>0</v>
      </c>
      <c r="M13" s="123">
        <f>L13/T13</f>
        <v>0</v>
      </c>
      <c r="N13" s="6">
        <v>0</v>
      </c>
      <c r="O13" s="123">
        <f>N13/T13</f>
        <v>0</v>
      </c>
      <c r="P13" s="6">
        <v>0</v>
      </c>
      <c r="Q13" s="123">
        <f>P13/T13</f>
        <v>0</v>
      </c>
      <c r="R13" s="6"/>
      <c r="S13" s="6"/>
      <c r="T13" s="6">
        <v>69</v>
      </c>
      <c r="U13" s="64">
        <f>M13+O13+Q13</f>
        <v>0</v>
      </c>
      <c r="V13" s="190" t="s">
        <v>237</v>
      </c>
      <c r="W13" s="4"/>
      <c r="X13" s="4"/>
      <c r="Y13" s="4"/>
      <c r="Z13" s="4"/>
      <c r="AA13" s="4"/>
      <c r="AB13" s="4"/>
      <c r="AC13" s="4"/>
      <c r="AD13" s="4"/>
      <c r="AE13" s="4"/>
      <c r="AF13" s="4"/>
      <c r="AG13" s="4"/>
      <c r="AH13" s="184" t="s">
        <v>182</v>
      </c>
    </row>
    <row r="14" spans="1:34" s="5" customFormat="1" ht="174.75" customHeight="1" x14ac:dyDescent="0.2">
      <c r="A14" s="176"/>
      <c r="B14" s="178"/>
      <c r="C14" s="178"/>
      <c r="D14" s="41" t="s">
        <v>63</v>
      </c>
      <c r="E14" s="34">
        <v>1</v>
      </c>
      <c r="F14" s="38" t="s">
        <v>64</v>
      </c>
      <c r="G14" s="227"/>
      <c r="H14" s="42" t="s">
        <v>65</v>
      </c>
      <c r="I14" s="37" t="s">
        <v>66</v>
      </c>
      <c r="J14" s="37" t="s">
        <v>67</v>
      </c>
      <c r="K14" s="2" t="s">
        <v>263</v>
      </c>
      <c r="L14" s="6">
        <v>0</v>
      </c>
      <c r="M14" s="123">
        <f>L14/T14</f>
        <v>0</v>
      </c>
      <c r="N14" s="6">
        <v>0</v>
      </c>
      <c r="O14" s="123">
        <f>N14/T14</f>
        <v>0</v>
      </c>
      <c r="P14" s="6">
        <v>0</v>
      </c>
      <c r="Q14" s="123">
        <f>P14/T14</f>
        <v>0</v>
      </c>
      <c r="R14" s="6"/>
      <c r="S14" s="6"/>
      <c r="T14" s="6">
        <v>69</v>
      </c>
      <c r="U14" s="64">
        <f>M14+O14+Q14</f>
        <v>0</v>
      </c>
      <c r="V14" s="190" t="s">
        <v>237</v>
      </c>
      <c r="W14" s="4"/>
      <c r="X14" s="4"/>
      <c r="Y14" s="4"/>
      <c r="Z14" s="4"/>
      <c r="AA14" s="4"/>
      <c r="AB14" s="4"/>
      <c r="AC14" s="4"/>
      <c r="AD14" s="4"/>
      <c r="AE14" s="4"/>
      <c r="AF14" s="4"/>
      <c r="AG14" s="4"/>
      <c r="AH14" s="184"/>
    </row>
    <row r="15" spans="1:34" s="5" customFormat="1" ht="306" customHeight="1" x14ac:dyDescent="0.2">
      <c r="A15" s="177"/>
      <c r="B15" s="155"/>
      <c r="C15" s="155"/>
      <c r="D15" s="41" t="s">
        <v>68</v>
      </c>
      <c r="E15" s="34">
        <v>69</v>
      </c>
      <c r="F15" s="38" t="s">
        <v>52</v>
      </c>
      <c r="G15" s="228"/>
      <c r="H15" s="42" t="s">
        <v>69</v>
      </c>
      <c r="I15" s="37" t="s">
        <v>70</v>
      </c>
      <c r="J15" s="37" t="s">
        <v>71</v>
      </c>
      <c r="K15" s="38" t="s">
        <v>245</v>
      </c>
      <c r="L15" s="86">
        <v>0</v>
      </c>
      <c r="M15" s="123">
        <f>L15/T15</f>
        <v>0</v>
      </c>
      <c r="N15" s="38">
        <v>20</v>
      </c>
      <c r="O15" s="123">
        <f>N15/T15</f>
        <v>0.5</v>
      </c>
      <c r="P15" s="38">
        <v>20</v>
      </c>
      <c r="Q15" s="123">
        <f>P15/T15</f>
        <v>0.5</v>
      </c>
      <c r="R15" s="86">
        <v>0</v>
      </c>
      <c r="S15" s="87">
        <v>0</v>
      </c>
      <c r="T15" s="194">
        <f>L15+N15+P15+R15</f>
        <v>40</v>
      </c>
      <c r="U15" s="64">
        <f>M15+O15+Q15</f>
        <v>1</v>
      </c>
      <c r="V15" s="191" t="s">
        <v>287</v>
      </c>
      <c r="W15" s="81">
        <v>0</v>
      </c>
      <c r="X15" s="81">
        <v>0</v>
      </c>
      <c r="Y15" s="188">
        <v>64088640</v>
      </c>
      <c r="Z15" s="81">
        <v>64088640</v>
      </c>
      <c r="AA15" s="81">
        <v>33929280</v>
      </c>
      <c r="AB15" s="81">
        <v>33929280</v>
      </c>
      <c r="AC15" s="81">
        <v>0</v>
      </c>
      <c r="AD15" s="81">
        <v>0</v>
      </c>
      <c r="AE15" s="81">
        <f>W15+Y15+AA15+AC15</f>
        <v>98017920</v>
      </c>
      <c r="AF15" s="81">
        <f>X15+Z15+AB15+AD15</f>
        <v>98017920</v>
      </c>
      <c r="AG15" s="4" t="s">
        <v>290</v>
      </c>
      <c r="AH15" s="184"/>
    </row>
    <row r="16" spans="1:34" s="5" customFormat="1" ht="236.25" customHeight="1" x14ac:dyDescent="0.2">
      <c r="A16" s="39" t="s">
        <v>33</v>
      </c>
      <c r="B16" s="23" t="s">
        <v>34</v>
      </c>
      <c r="C16" s="23"/>
      <c r="D16" s="32" t="s">
        <v>72</v>
      </c>
      <c r="E16" s="43">
        <v>53000</v>
      </c>
      <c r="F16" s="32" t="s">
        <v>73</v>
      </c>
      <c r="G16" s="37" t="s">
        <v>74</v>
      </c>
      <c r="H16" s="37" t="s">
        <v>75</v>
      </c>
      <c r="I16" s="37" t="s">
        <v>76</v>
      </c>
      <c r="J16" s="37" t="s">
        <v>77</v>
      </c>
      <c r="K16" s="189" t="s">
        <v>222</v>
      </c>
      <c r="L16" s="86">
        <v>0</v>
      </c>
      <c r="M16" s="123">
        <f>L16/T16</f>
        <v>0</v>
      </c>
      <c r="N16" s="38">
        <v>0</v>
      </c>
      <c r="O16" s="123">
        <f>N16/T16</f>
        <v>0</v>
      </c>
      <c r="P16" s="38">
        <v>13</v>
      </c>
      <c r="Q16" s="123">
        <f>P16/T16</f>
        <v>1</v>
      </c>
      <c r="R16" s="86">
        <v>0</v>
      </c>
      <c r="S16" s="87">
        <f>R16/T16</f>
        <v>0</v>
      </c>
      <c r="T16" s="194">
        <v>13</v>
      </c>
      <c r="U16" s="64">
        <f>M16+O16+Q16</f>
        <v>1</v>
      </c>
      <c r="V16" s="122" t="s">
        <v>226</v>
      </c>
      <c r="W16" s="30"/>
      <c r="X16" s="30"/>
      <c r="Y16" s="30"/>
      <c r="Z16" s="30"/>
      <c r="AA16" s="30"/>
      <c r="AB16" s="30"/>
      <c r="AC16" s="30"/>
      <c r="AD16" s="30"/>
      <c r="AE16" s="30"/>
      <c r="AF16" s="30"/>
      <c r="AG16" s="57" t="s">
        <v>223</v>
      </c>
      <c r="AH16" s="184" t="s">
        <v>183</v>
      </c>
    </row>
    <row r="17" spans="1:34" s="5" customFormat="1" ht="243.75" customHeight="1" x14ac:dyDescent="0.2">
      <c r="A17" s="35" t="s">
        <v>33</v>
      </c>
      <c r="B17" s="23" t="s">
        <v>34</v>
      </c>
      <c r="C17" s="23" t="s">
        <v>34</v>
      </c>
      <c r="D17" s="32" t="s">
        <v>72</v>
      </c>
      <c r="E17" s="43">
        <v>53000</v>
      </c>
      <c r="F17" s="32" t="s">
        <v>73</v>
      </c>
      <c r="G17" s="33" t="s">
        <v>78</v>
      </c>
      <c r="H17" s="33" t="s">
        <v>79</v>
      </c>
      <c r="I17" s="33" t="s">
        <v>80</v>
      </c>
      <c r="J17" s="33" t="s">
        <v>81</v>
      </c>
      <c r="K17" s="52" t="s">
        <v>224</v>
      </c>
      <c r="L17" s="29">
        <v>69</v>
      </c>
      <c r="M17" s="123">
        <f t="shared" ref="M17:M18" si="0">L17/T17</f>
        <v>1</v>
      </c>
      <c r="N17" s="89">
        <v>0</v>
      </c>
      <c r="O17" s="123">
        <f t="shared" ref="O17:O18" si="1">N17/T17</f>
        <v>0</v>
      </c>
      <c r="P17" s="29">
        <v>0</v>
      </c>
      <c r="Q17" s="123">
        <f t="shared" ref="Q17:Q18" si="2">P17/T17</f>
        <v>0</v>
      </c>
      <c r="R17" s="29">
        <v>69</v>
      </c>
      <c r="S17" s="87">
        <f>R17/T17</f>
        <v>1</v>
      </c>
      <c r="T17" s="195">
        <v>69</v>
      </c>
      <c r="U17" s="66">
        <f>M17+O17+Q17</f>
        <v>1</v>
      </c>
      <c r="V17" s="29" t="s">
        <v>226</v>
      </c>
      <c r="W17" s="30"/>
      <c r="X17" s="30"/>
      <c r="Y17" s="30"/>
      <c r="Z17" s="30"/>
      <c r="AA17" s="30"/>
      <c r="AB17" s="30"/>
      <c r="AC17" s="30"/>
      <c r="AD17" s="30"/>
      <c r="AE17" s="30"/>
      <c r="AF17" s="30"/>
      <c r="AG17" s="57" t="s">
        <v>225</v>
      </c>
      <c r="AH17" s="184"/>
    </row>
    <row r="18" spans="1:34" s="5" customFormat="1" ht="324.75" customHeight="1" x14ac:dyDescent="0.2">
      <c r="A18" s="39" t="s">
        <v>33</v>
      </c>
      <c r="B18" s="23" t="s">
        <v>34</v>
      </c>
      <c r="C18" s="23" t="s">
        <v>34</v>
      </c>
      <c r="D18" s="32" t="s">
        <v>72</v>
      </c>
      <c r="E18" s="43">
        <v>53000</v>
      </c>
      <c r="F18" s="32" t="s">
        <v>73</v>
      </c>
      <c r="G18" s="33" t="s">
        <v>82</v>
      </c>
      <c r="H18" s="33" t="s">
        <v>83</v>
      </c>
      <c r="I18" s="33" t="s">
        <v>84</v>
      </c>
      <c r="J18" s="33" t="s">
        <v>85</v>
      </c>
      <c r="K18" s="51" t="s">
        <v>291</v>
      </c>
      <c r="L18" s="29">
        <v>69</v>
      </c>
      <c r="M18" s="198">
        <f t="shared" si="0"/>
        <v>1</v>
      </c>
      <c r="N18" s="89">
        <v>69</v>
      </c>
      <c r="O18" s="202">
        <f t="shared" si="1"/>
        <v>1</v>
      </c>
      <c r="P18" s="32">
        <v>69</v>
      </c>
      <c r="Q18" s="202">
        <f t="shared" si="2"/>
        <v>1</v>
      </c>
      <c r="R18" s="32">
        <v>69</v>
      </c>
      <c r="S18" s="87">
        <f>R18/T18</f>
        <v>1</v>
      </c>
      <c r="T18" s="201">
        <v>69</v>
      </c>
      <c r="U18" s="95">
        <f>M18+O18+Q18 -(200%)</f>
        <v>1</v>
      </c>
      <c r="V18" s="32" t="s">
        <v>226</v>
      </c>
      <c r="W18" s="30"/>
      <c r="X18" s="30"/>
      <c r="Y18" s="30"/>
      <c r="Z18" s="30"/>
      <c r="AA18" s="30"/>
      <c r="AB18" s="30"/>
      <c r="AC18" s="30"/>
      <c r="AD18" s="30"/>
      <c r="AE18" s="30"/>
      <c r="AF18" s="30"/>
      <c r="AG18" s="57"/>
      <c r="AH18" s="184"/>
    </row>
    <row r="19" spans="1:34" s="5" customFormat="1" ht="282.75" customHeight="1" x14ac:dyDescent="0.2">
      <c r="A19" s="39" t="s">
        <v>33</v>
      </c>
      <c r="B19" s="23" t="s">
        <v>34</v>
      </c>
      <c r="C19" s="23" t="s">
        <v>34</v>
      </c>
      <c r="D19" s="23" t="s">
        <v>72</v>
      </c>
      <c r="E19" s="43">
        <v>53000</v>
      </c>
      <c r="F19" s="32" t="s">
        <v>73</v>
      </c>
      <c r="G19" s="33" t="s">
        <v>86</v>
      </c>
      <c r="H19" s="33" t="s">
        <v>87</v>
      </c>
      <c r="I19" s="33" t="s">
        <v>88</v>
      </c>
      <c r="J19" s="44" t="s">
        <v>89</v>
      </c>
      <c r="K19" s="51" t="s">
        <v>227</v>
      </c>
      <c r="L19" s="32">
        <v>69</v>
      </c>
      <c r="M19" s="202">
        <f t="shared" ref="M19" si="3">L19/T19</f>
        <v>1</v>
      </c>
      <c r="N19" s="94">
        <v>69</v>
      </c>
      <c r="O19" s="202">
        <f t="shared" ref="O19" si="4">N19/T19</f>
        <v>1</v>
      </c>
      <c r="P19" s="32">
        <v>69</v>
      </c>
      <c r="Q19" s="202">
        <f t="shared" ref="Q19" si="5">P19/T19</f>
        <v>1</v>
      </c>
      <c r="R19" s="32">
        <v>69</v>
      </c>
      <c r="S19" s="87">
        <f>R19/T19</f>
        <v>1</v>
      </c>
      <c r="T19" s="201">
        <v>69</v>
      </c>
      <c r="U19" s="95">
        <f>M19+O19+Q19 -(200%)</f>
        <v>1</v>
      </c>
      <c r="V19" s="119" t="s">
        <v>226</v>
      </c>
      <c r="W19" s="99"/>
      <c r="X19" s="30"/>
      <c r="Y19" s="30"/>
      <c r="Z19" s="30"/>
      <c r="AA19" s="30"/>
      <c r="AB19" s="30"/>
      <c r="AC19" s="30"/>
      <c r="AD19" s="30"/>
      <c r="AE19" s="30"/>
      <c r="AF19" s="30"/>
      <c r="AG19" s="30"/>
      <c r="AH19" s="184"/>
    </row>
    <row r="20" spans="1:34" s="5" customFormat="1" ht="325.5" customHeight="1" x14ac:dyDescent="0.2">
      <c r="A20" s="35" t="s">
        <v>33</v>
      </c>
      <c r="B20" s="23" t="s">
        <v>34</v>
      </c>
      <c r="C20" s="23" t="s">
        <v>34</v>
      </c>
      <c r="D20" s="23" t="s">
        <v>72</v>
      </c>
      <c r="E20" s="40">
        <v>53000</v>
      </c>
      <c r="F20" s="32" t="s">
        <v>73</v>
      </c>
      <c r="G20" s="33" t="s">
        <v>90</v>
      </c>
      <c r="H20" s="33" t="s">
        <v>91</v>
      </c>
      <c r="I20" s="33" t="s">
        <v>92</v>
      </c>
      <c r="J20" s="33" t="s">
        <v>93</v>
      </c>
      <c r="K20" s="52" t="s">
        <v>228</v>
      </c>
      <c r="L20" s="32">
        <v>69</v>
      </c>
      <c r="M20" s="202">
        <f t="shared" ref="M20" si="6">L20/T20</f>
        <v>1</v>
      </c>
      <c r="N20" s="94">
        <v>69</v>
      </c>
      <c r="O20" s="202">
        <f t="shared" ref="O20" si="7">N20/T20</f>
        <v>1</v>
      </c>
      <c r="P20" s="32">
        <v>69</v>
      </c>
      <c r="Q20" s="202">
        <f t="shared" ref="Q20" si="8">P20/T20</f>
        <v>1</v>
      </c>
      <c r="R20" s="32">
        <v>69</v>
      </c>
      <c r="S20" s="87">
        <f>R20/T20</f>
        <v>1</v>
      </c>
      <c r="T20" s="201">
        <v>69</v>
      </c>
      <c r="U20" s="95">
        <f>M20+O20+Q20 -(200%)</f>
        <v>1</v>
      </c>
      <c r="V20" s="119" t="s">
        <v>226</v>
      </c>
      <c r="W20" s="99"/>
      <c r="X20" s="30"/>
      <c r="Y20" s="30"/>
      <c r="Z20" s="30"/>
      <c r="AA20" s="30"/>
      <c r="AB20" s="30"/>
      <c r="AC20" s="30"/>
      <c r="AD20" s="30"/>
      <c r="AE20" s="30"/>
      <c r="AF20" s="30"/>
      <c r="AG20" s="30"/>
      <c r="AH20" s="184"/>
    </row>
    <row r="21" spans="1:34" s="5" customFormat="1" ht="133.5" customHeight="1" x14ac:dyDescent="0.2">
      <c r="A21" s="35" t="s">
        <v>33</v>
      </c>
      <c r="B21" s="23"/>
      <c r="C21" s="23"/>
      <c r="D21" s="23" t="s">
        <v>72</v>
      </c>
      <c r="E21" s="40">
        <v>53000</v>
      </c>
      <c r="F21" s="32" t="s">
        <v>73</v>
      </c>
      <c r="G21" s="32" t="s">
        <v>94</v>
      </c>
      <c r="H21" s="32" t="s">
        <v>95</v>
      </c>
      <c r="I21" s="32" t="s">
        <v>96</v>
      </c>
      <c r="J21" s="32" t="s">
        <v>97</v>
      </c>
      <c r="K21" s="68"/>
      <c r="L21" s="29">
        <v>1</v>
      </c>
      <c r="M21" s="198">
        <f t="shared" ref="M21:M22" si="9">L21/T21</f>
        <v>1</v>
      </c>
      <c r="N21" s="89">
        <v>1</v>
      </c>
      <c r="O21" s="198">
        <f t="shared" ref="O21:O22" si="10">N21/T21</f>
        <v>1</v>
      </c>
      <c r="P21" s="29">
        <v>0</v>
      </c>
      <c r="Q21" s="198">
        <f t="shared" ref="Q21:Q22" si="11">P21/T21</f>
        <v>0</v>
      </c>
      <c r="R21" s="32">
        <v>0</v>
      </c>
      <c r="S21" s="87">
        <f>R21/T21</f>
        <v>0</v>
      </c>
      <c r="T21" s="201">
        <v>1</v>
      </c>
      <c r="U21" s="95">
        <f>M21+O21+Q21-(100%)</f>
        <v>1</v>
      </c>
      <c r="V21" s="119" t="s">
        <v>226</v>
      </c>
      <c r="W21" s="30"/>
      <c r="X21" s="30"/>
      <c r="Y21" s="30"/>
      <c r="Z21" s="30"/>
      <c r="AA21" s="30"/>
      <c r="AB21" s="30"/>
      <c r="AC21" s="30"/>
      <c r="AD21" s="30"/>
      <c r="AE21" s="30"/>
      <c r="AF21" s="30"/>
      <c r="AG21" s="57" t="s">
        <v>229</v>
      </c>
      <c r="AH21" s="184"/>
    </row>
    <row r="22" spans="1:34" s="5" customFormat="1" ht="99.75" customHeight="1" x14ac:dyDescent="0.2">
      <c r="A22" s="35" t="s">
        <v>33</v>
      </c>
      <c r="B22" s="23"/>
      <c r="C22" s="23"/>
      <c r="D22" s="23" t="s">
        <v>98</v>
      </c>
      <c r="E22" s="23">
        <v>1</v>
      </c>
      <c r="F22" s="32" t="s">
        <v>99</v>
      </c>
      <c r="G22" s="32" t="s">
        <v>100</v>
      </c>
      <c r="H22" s="32" t="s">
        <v>252</v>
      </c>
      <c r="I22" s="32" t="s">
        <v>253</v>
      </c>
      <c r="J22" s="33" t="s">
        <v>101</v>
      </c>
      <c r="K22" s="2" t="s">
        <v>259</v>
      </c>
      <c r="L22" s="29">
        <v>40</v>
      </c>
      <c r="M22" s="198">
        <f t="shared" si="9"/>
        <v>1</v>
      </c>
      <c r="N22" s="89">
        <v>40</v>
      </c>
      <c r="O22" s="198">
        <f t="shared" si="10"/>
        <v>1</v>
      </c>
      <c r="P22" s="29">
        <v>40</v>
      </c>
      <c r="Q22" s="198">
        <f t="shared" si="11"/>
        <v>1</v>
      </c>
      <c r="R22" s="32">
        <v>40</v>
      </c>
      <c r="S22" s="87">
        <f>R22/T22</f>
        <v>1</v>
      </c>
      <c r="T22" s="201">
        <v>40</v>
      </c>
      <c r="U22" s="95">
        <f>M22+O22+Q22 -(200%)</f>
        <v>1</v>
      </c>
      <c r="V22" s="119" t="s">
        <v>226</v>
      </c>
      <c r="W22" s="30"/>
      <c r="X22" s="30"/>
      <c r="Y22" s="30"/>
      <c r="Z22" s="30"/>
      <c r="AA22" s="30"/>
      <c r="AB22" s="30"/>
      <c r="AC22" s="30"/>
      <c r="AD22" s="30"/>
      <c r="AE22" s="30"/>
      <c r="AF22" s="30"/>
      <c r="AG22" s="57" t="s">
        <v>257</v>
      </c>
      <c r="AH22" s="186" t="s">
        <v>184</v>
      </c>
    </row>
    <row r="23" spans="1:34" s="5" customFormat="1" ht="64.5" customHeight="1" x14ac:dyDescent="0.2">
      <c r="A23" s="179" t="s">
        <v>33</v>
      </c>
      <c r="B23" s="180" t="s">
        <v>34</v>
      </c>
      <c r="C23" s="154" t="s">
        <v>34</v>
      </c>
      <c r="D23" s="154" t="s">
        <v>102</v>
      </c>
      <c r="E23" s="154">
        <v>1</v>
      </c>
      <c r="F23" s="156" t="s">
        <v>103</v>
      </c>
      <c r="G23" s="156" t="s">
        <v>104</v>
      </c>
      <c r="H23" s="156" t="s">
        <v>105</v>
      </c>
      <c r="I23" s="156" t="s">
        <v>106</v>
      </c>
      <c r="J23" s="37" t="s">
        <v>107</v>
      </c>
      <c r="K23" s="166" t="s">
        <v>230</v>
      </c>
      <c r="L23" s="29">
        <v>0</v>
      </c>
      <c r="M23" s="198">
        <f t="shared" ref="M23:M25" si="12">L23/T23</f>
        <v>0</v>
      </c>
      <c r="N23" s="89">
        <v>0</v>
      </c>
      <c r="O23" s="198">
        <f t="shared" ref="O23:O25" si="13">N23/T23</f>
        <v>0</v>
      </c>
      <c r="P23" s="29">
        <v>0</v>
      </c>
      <c r="Q23" s="198">
        <f t="shared" ref="Q23:S33" si="14">P23/T23</f>
        <v>0</v>
      </c>
      <c r="R23" s="32">
        <v>0</v>
      </c>
      <c r="S23" s="87">
        <f t="shared" ref="S23:S39" si="15">R23/T23</f>
        <v>0</v>
      </c>
      <c r="T23" s="201">
        <v>60</v>
      </c>
      <c r="U23" s="95">
        <f>M23+O23+Q23</f>
        <v>0</v>
      </c>
      <c r="V23" s="156" t="s">
        <v>226</v>
      </c>
      <c r="W23" s="30"/>
      <c r="X23" s="30"/>
      <c r="Y23" s="30"/>
      <c r="Z23" s="30"/>
      <c r="AA23" s="30"/>
      <c r="AB23" s="30"/>
      <c r="AC23" s="30"/>
      <c r="AD23" s="30"/>
      <c r="AE23" s="30"/>
      <c r="AF23" s="30"/>
      <c r="AG23" s="30"/>
      <c r="AH23" s="186"/>
    </row>
    <row r="24" spans="1:34" s="5" customFormat="1" ht="140.25" customHeight="1" x14ac:dyDescent="0.2">
      <c r="A24" s="179"/>
      <c r="B24" s="180"/>
      <c r="C24" s="155"/>
      <c r="D24" s="155"/>
      <c r="E24" s="155"/>
      <c r="F24" s="157"/>
      <c r="G24" s="157"/>
      <c r="H24" s="157"/>
      <c r="I24" s="157"/>
      <c r="J24" s="37" t="s">
        <v>108</v>
      </c>
      <c r="K24" s="166"/>
      <c r="L24" s="29">
        <v>0</v>
      </c>
      <c r="M24" s="198">
        <f t="shared" si="12"/>
        <v>0</v>
      </c>
      <c r="N24" s="89">
        <v>0</v>
      </c>
      <c r="O24" s="198">
        <f t="shared" si="13"/>
        <v>0</v>
      </c>
      <c r="P24" s="29">
        <v>0</v>
      </c>
      <c r="Q24" s="198">
        <f t="shared" si="14"/>
        <v>0</v>
      </c>
      <c r="R24" s="32">
        <v>0</v>
      </c>
      <c r="S24" s="87">
        <f t="shared" si="15"/>
        <v>0</v>
      </c>
      <c r="T24" s="201">
        <v>60</v>
      </c>
      <c r="U24" s="95">
        <f>M24+O24+Q24</f>
        <v>0</v>
      </c>
      <c r="V24" s="157"/>
      <c r="W24" s="30"/>
      <c r="X24" s="30"/>
      <c r="Y24" s="30"/>
      <c r="Z24" s="30"/>
      <c r="AA24" s="30"/>
      <c r="AB24" s="30"/>
      <c r="AC24" s="30"/>
      <c r="AD24" s="30"/>
      <c r="AE24" s="30"/>
      <c r="AF24" s="30"/>
      <c r="AG24" s="30"/>
      <c r="AH24" s="186"/>
    </row>
    <row r="25" spans="1:34" s="5" customFormat="1" ht="140.25" customHeight="1" x14ac:dyDescent="0.2">
      <c r="A25" s="35" t="s">
        <v>33</v>
      </c>
      <c r="B25" s="23" t="s">
        <v>34</v>
      </c>
      <c r="C25" s="23" t="s">
        <v>34</v>
      </c>
      <c r="D25" s="23" t="s">
        <v>72</v>
      </c>
      <c r="E25" s="23">
        <v>53000</v>
      </c>
      <c r="F25" s="32" t="s">
        <v>73</v>
      </c>
      <c r="G25" s="32" t="s">
        <v>109</v>
      </c>
      <c r="H25" s="32" t="s">
        <v>255</v>
      </c>
      <c r="I25" s="32" t="s">
        <v>254</v>
      </c>
      <c r="J25" s="33" t="s">
        <v>110</v>
      </c>
      <c r="K25" s="51" t="s">
        <v>233</v>
      </c>
      <c r="L25" s="29">
        <v>1</v>
      </c>
      <c r="M25" s="198">
        <f t="shared" si="12"/>
        <v>0.16666666666666666</v>
      </c>
      <c r="N25" s="29">
        <v>3</v>
      </c>
      <c r="O25" s="198">
        <f t="shared" si="13"/>
        <v>0.5</v>
      </c>
      <c r="P25" s="29">
        <v>2</v>
      </c>
      <c r="Q25" s="198">
        <f t="shared" si="14"/>
        <v>0.33333333333333331</v>
      </c>
      <c r="R25" s="29">
        <v>0</v>
      </c>
      <c r="S25" s="87">
        <f t="shared" si="15"/>
        <v>0</v>
      </c>
      <c r="T25" s="122">
        <v>6</v>
      </c>
      <c r="U25" s="66" t="s">
        <v>292</v>
      </c>
      <c r="V25" s="191" t="s">
        <v>287</v>
      </c>
      <c r="W25" s="30"/>
      <c r="X25" s="30"/>
      <c r="Y25" s="65">
        <v>11309760</v>
      </c>
      <c r="Z25" s="65">
        <v>11309760</v>
      </c>
      <c r="AA25" s="65">
        <v>11309760</v>
      </c>
      <c r="AB25" s="65">
        <v>11309760</v>
      </c>
      <c r="AC25" s="30"/>
      <c r="AD25" s="30"/>
      <c r="AE25" s="71">
        <f>Y25+AA25</f>
        <v>22619520</v>
      </c>
      <c r="AF25" s="72">
        <f>Z25+AB25</f>
        <v>22619520</v>
      </c>
      <c r="AG25" s="41" t="s">
        <v>293</v>
      </c>
      <c r="AH25" s="186"/>
    </row>
    <row r="26" spans="1:34" s="5" customFormat="1" ht="153" customHeight="1" x14ac:dyDescent="0.2">
      <c r="A26" s="35" t="s">
        <v>33</v>
      </c>
      <c r="B26" s="23" t="s">
        <v>34</v>
      </c>
      <c r="C26" s="23" t="s">
        <v>34</v>
      </c>
      <c r="D26" s="23" t="s">
        <v>72</v>
      </c>
      <c r="E26" s="23">
        <v>53000</v>
      </c>
      <c r="F26" s="32" t="s">
        <v>73</v>
      </c>
      <c r="G26" s="45" t="s">
        <v>111</v>
      </c>
      <c r="H26" s="32" t="s">
        <v>112</v>
      </c>
      <c r="I26" s="32" t="s">
        <v>113</v>
      </c>
      <c r="J26" s="33" t="s">
        <v>114</v>
      </c>
      <c r="K26" s="51"/>
      <c r="L26" s="29">
        <v>0</v>
      </c>
      <c r="M26" s="73">
        <v>0</v>
      </c>
      <c r="N26" s="29">
        <v>0</v>
      </c>
      <c r="O26" s="73">
        <v>0</v>
      </c>
      <c r="P26" s="29">
        <v>0</v>
      </c>
      <c r="Q26" s="198">
        <f t="shared" si="14"/>
        <v>0</v>
      </c>
      <c r="R26" s="29">
        <v>0</v>
      </c>
      <c r="S26" s="87">
        <f t="shared" si="15"/>
        <v>0</v>
      </c>
      <c r="T26" s="122">
        <v>60</v>
      </c>
      <c r="U26" s="95">
        <f t="shared" ref="U26:U30" si="16">M26+O26+Q26</f>
        <v>0</v>
      </c>
      <c r="V26" s="29" t="s">
        <v>226</v>
      </c>
      <c r="W26" s="30"/>
      <c r="X26" s="30"/>
      <c r="Y26" s="30"/>
      <c r="Z26" s="30"/>
      <c r="AA26" s="30"/>
      <c r="AB26" s="30"/>
      <c r="AC26" s="30"/>
      <c r="AD26" s="30"/>
      <c r="AE26" s="30"/>
      <c r="AF26" s="30"/>
      <c r="AG26" s="60" t="s">
        <v>202</v>
      </c>
      <c r="AH26" s="184" t="s">
        <v>183</v>
      </c>
    </row>
    <row r="27" spans="1:34" s="5" customFormat="1" ht="128.25" customHeight="1" x14ac:dyDescent="0.2">
      <c r="A27" s="35" t="s">
        <v>33</v>
      </c>
      <c r="B27" s="23" t="s">
        <v>115</v>
      </c>
      <c r="C27" s="23" t="s">
        <v>115</v>
      </c>
      <c r="D27" s="23" t="s">
        <v>72</v>
      </c>
      <c r="E27" s="23">
        <v>53000</v>
      </c>
      <c r="F27" s="32" t="s">
        <v>73</v>
      </c>
      <c r="G27" s="32" t="s">
        <v>116</v>
      </c>
      <c r="H27" s="46" t="s">
        <v>117</v>
      </c>
      <c r="I27" s="32" t="s">
        <v>118</v>
      </c>
      <c r="J27" s="32" t="s">
        <v>119</v>
      </c>
      <c r="K27" s="2"/>
      <c r="L27" s="29">
        <v>0</v>
      </c>
      <c r="M27" s="73">
        <v>0</v>
      </c>
      <c r="N27" s="29">
        <v>0</v>
      </c>
      <c r="O27" s="73">
        <v>0</v>
      </c>
      <c r="P27" s="29">
        <v>0</v>
      </c>
      <c r="Q27" s="198">
        <f t="shared" si="14"/>
        <v>0</v>
      </c>
      <c r="R27" s="29"/>
      <c r="S27" s="29"/>
      <c r="T27" s="122">
        <v>60</v>
      </c>
      <c r="U27" s="95">
        <f t="shared" si="16"/>
        <v>0</v>
      </c>
      <c r="V27" s="29"/>
      <c r="W27" s="30"/>
      <c r="X27" s="30"/>
      <c r="Y27" s="30"/>
      <c r="Z27" s="30"/>
      <c r="AA27" s="30"/>
      <c r="AB27" s="30"/>
      <c r="AC27" s="30"/>
      <c r="AD27" s="30"/>
      <c r="AE27" s="30"/>
      <c r="AF27" s="30"/>
      <c r="AG27" s="30" t="s">
        <v>267</v>
      </c>
      <c r="AH27" s="184"/>
    </row>
    <row r="28" spans="1:34" s="9" customFormat="1" ht="154.5" customHeight="1" x14ac:dyDescent="0.2">
      <c r="A28" s="182" t="s">
        <v>33</v>
      </c>
      <c r="B28" s="156" t="s">
        <v>34</v>
      </c>
      <c r="C28" s="156" t="s">
        <v>34</v>
      </c>
      <c r="D28" s="156" t="s">
        <v>120</v>
      </c>
      <c r="E28" s="156">
        <v>60</v>
      </c>
      <c r="F28" s="156" t="s">
        <v>121</v>
      </c>
      <c r="G28" s="156" t="s">
        <v>122</v>
      </c>
      <c r="H28" s="32" t="s">
        <v>123</v>
      </c>
      <c r="I28" s="32" t="s">
        <v>124</v>
      </c>
      <c r="J28" s="33" t="s">
        <v>271</v>
      </c>
      <c r="K28" s="107" t="s">
        <v>279</v>
      </c>
      <c r="L28" s="32">
        <v>0</v>
      </c>
      <c r="M28" s="198">
        <f t="shared" ref="M28:M31" si="17">L28/T28</f>
        <v>0</v>
      </c>
      <c r="N28" s="32">
        <v>0</v>
      </c>
      <c r="O28" s="198">
        <f t="shared" ref="O28:O33" si="18">N28/T28</f>
        <v>0</v>
      </c>
      <c r="P28" s="32">
        <v>5</v>
      </c>
      <c r="Q28" s="198">
        <f t="shared" ref="Q28" si="19">P28/T28</f>
        <v>0.5</v>
      </c>
      <c r="R28" s="32">
        <v>5</v>
      </c>
      <c r="S28" s="87">
        <f t="shared" si="15"/>
        <v>0.5</v>
      </c>
      <c r="T28" s="119">
        <v>10</v>
      </c>
      <c r="U28" s="95">
        <f t="shared" si="16"/>
        <v>0.5</v>
      </c>
      <c r="V28" s="191" t="s">
        <v>287</v>
      </c>
      <c r="W28" s="99"/>
      <c r="X28" s="99"/>
      <c r="Y28" s="99"/>
      <c r="Z28" s="99"/>
      <c r="AA28" s="100">
        <v>20106240</v>
      </c>
      <c r="AB28" s="100">
        <v>20106240</v>
      </c>
      <c r="AC28" s="99"/>
      <c r="AD28" s="99"/>
      <c r="AE28" s="100">
        <f>AA28+AC28</f>
        <v>20106240</v>
      </c>
      <c r="AF28" s="100">
        <f>AB28+AD28</f>
        <v>20106240</v>
      </c>
      <c r="AG28" s="32" t="s">
        <v>278</v>
      </c>
      <c r="AH28" s="186" t="s">
        <v>181</v>
      </c>
    </row>
    <row r="29" spans="1:34" s="9" customFormat="1" ht="96" customHeight="1" x14ac:dyDescent="0.2">
      <c r="A29" s="183"/>
      <c r="B29" s="157"/>
      <c r="C29" s="157"/>
      <c r="D29" s="157"/>
      <c r="E29" s="157"/>
      <c r="F29" s="157"/>
      <c r="G29" s="157"/>
      <c r="H29" s="42" t="s">
        <v>126</v>
      </c>
      <c r="I29" s="38" t="s">
        <v>127</v>
      </c>
      <c r="J29" s="37" t="s">
        <v>272</v>
      </c>
      <c r="K29" s="38" t="s">
        <v>273</v>
      </c>
      <c r="L29" s="32">
        <v>1150</v>
      </c>
      <c r="M29" s="198">
        <f t="shared" si="17"/>
        <v>1</v>
      </c>
      <c r="N29" s="32">
        <v>1150</v>
      </c>
      <c r="O29" s="198">
        <f t="shared" si="18"/>
        <v>1</v>
      </c>
      <c r="P29" s="32">
        <v>1150</v>
      </c>
      <c r="Q29" s="198">
        <f t="shared" si="14"/>
        <v>1</v>
      </c>
      <c r="R29" s="32">
        <v>2086</v>
      </c>
      <c r="S29" s="87">
        <f>R29/T29-81%</f>
        <v>1.0039130434782608</v>
      </c>
      <c r="T29" s="119">
        <v>1150</v>
      </c>
      <c r="U29" s="95">
        <f>M29+O29+Q29-(200%)</f>
        <v>1</v>
      </c>
      <c r="V29" s="32" t="s">
        <v>274</v>
      </c>
      <c r="W29" s="99"/>
      <c r="X29" s="99"/>
      <c r="Y29" s="99"/>
      <c r="Z29" s="99"/>
      <c r="AA29" s="99"/>
      <c r="AB29" s="99"/>
      <c r="AC29" s="99"/>
      <c r="AD29" s="99"/>
      <c r="AE29" s="99"/>
      <c r="AF29" s="99"/>
      <c r="AG29" s="99"/>
      <c r="AH29" s="186"/>
    </row>
    <row r="30" spans="1:34" s="5" customFormat="1" ht="144" customHeight="1" x14ac:dyDescent="0.2">
      <c r="A30" s="106" t="s">
        <v>128</v>
      </c>
      <c r="B30" s="32" t="s">
        <v>34</v>
      </c>
      <c r="C30" s="32"/>
      <c r="D30" s="32" t="s">
        <v>98</v>
      </c>
      <c r="E30" s="32">
        <v>1</v>
      </c>
      <c r="F30" s="32" t="s">
        <v>99</v>
      </c>
      <c r="G30" s="32" t="s">
        <v>129</v>
      </c>
      <c r="H30" s="32" t="s">
        <v>130</v>
      </c>
      <c r="I30" s="32" t="s">
        <v>131</v>
      </c>
      <c r="J30" s="32" t="s">
        <v>132</v>
      </c>
      <c r="K30" s="38" t="s">
        <v>275</v>
      </c>
      <c r="L30" s="32">
        <v>0</v>
      </c>
      <c r="M30" s="90">
        <v>0</v>
      </c>
      <c r="N30" s="32">
        <v>0</v>
      </c>
      <c r="O30" s="73">
        <v>0</v>
      </c>
      <c r="P30" s="29">
        <v>1</v>
      </c>
      <c r="Q30" s="66">
        <v>1</v>
      </c>
      <c r="R30" s="29">
        <v>1</v>
      </c>
      <c r="S30" s="87">
        <f t="shared" si="15"/>
        <v>1</v>
      </c>
      <c r="T30" s="29">
        <v>1</v>
      </c>
      <c r="U30" s="95">
        <f t="shared" si="16"/>
        <v>1</v>
      </c>
      <c r="V30" s="29" t="s">
        <v>274</v>
      </c>
      <c r="W30" s="30"/>
      <c r="X30" s="30"/>
      <c r="Y30" s="30"/>
      <c r="Z30" s="30"/>
      <c r="AA30" s="30"/>
      <c r="AB30" s="30"/>
      <c r="AC30" s="30"/>
      <c r="AD30" s="30"/>
      <c r="AE30" s="30"/>
      <c r="AF30" s="30"/>
      <c r="AG30" s="30"/>
      <c r="AH30" s="186"/>
    </row>
    <row r="31" spans="1:34" s="5" customFormat="1" ht="107.25" customHeight="1" x14ac:dyDescent="0.2">
      <c r="A31" s="35" t="s">
        <v>128</v>
      </c>
      <c r="B31" s="32" t="s">
        <v>34</v>
      </c>
      <c r="C31" s="32" t="s">
        <v>34</v>
      </c>
      <c r="D31" s="45" t="s">
        <v>133</v>
      </c>
      <c r="E31" s="63">
        <v>3000</v>
      </c>
      <c r="F31" s="45" t="s">
        <v>134</v>
      </c>
      <c r="G31" s="45" t="s">
        <v>135</v>
      </c>
      <c r="H31" s="45" t="s">
        <v>136</v>
      </c>
      <c r="I31" s="45" t="s">
        <v>137</v>
      </c>
      <c r="J31" s="33" t="s">
        <v>138</v>
      </c>
      <c r="K31" s="2" t="s">
        <v>231</v>
      </c>
      <c r="L31" s="29">
        <v>0</v>
      </c>
      <c r="M31" s="198">
        <f t="shared" si="17"/>
        <v>0</v>
      </c>
      <c r="N31" s="29">
        <v>1</v>
      </c>
      <c r="O31" s="198">
        <f t="shared" si="18"/>
        <v>4.7619047619047616E-2</v>
      </c>
      <c r="P31" s="29">
        <v>18</v>
      </c>
      <c r="Q31" s="198">
        <f t="shared" si="14"/>
        <v>0.8571428571428571</v>
      </c>
      <c r="R31" s="29">
        <v>0</v>
      </c>
      <c r="S31" s="87">
        <f t="shared" si="15"/>
        <v>0</v>
      </c>
      <c r="T31" s="29">
        <v>21</v>
      </c>
      <c r="U31" s="73">
        <f>M31+O31+Q31+S31</f>
        <v>0.90476190476190466</v>
      </c>
      <c r="V31" s="191" t="s">
        <v>287</v>
      </c>
      <c r="W31" s="71">
        <v>0</v>
      </c>
      <c r="X31" s="71">
        <v>0</v>
      </c>
      <c r="Y31" s="71">
        <v>0</v>
      </c>
      <c r="Z31" s="91">
        <v>0</v>
      </c>
      <c r="AA31" s="71">
        <v>39584160</v>
      </c>
      <c r="AB31" s="71">
        <v>39584160</v>
      </c>
      <c r="AC31" s="30"/>
      <c r="AD31" s="30"/>
      <c r="AE31" s="71">
        <f>W31+Y31+AA31+AC31</f>
        <v>39584160</v>
      </c>
      <c r="AF31" s="71">
        <f>X31+Z31+AB31+AD31</f>
        <v>39584160</v>
      </c>
      <c r="AG31" s="70" t="s">
        <v>232</v>
      </c>
      <c r="AH31" s="36" t="s">
        <v>184</v>
      </c>
    </row>
    <row r="32" spans="1:34" s="5" customFormat="1" ht="138" customHeight="1" x14ac:dyDescent="0.2">
      <c r="A32" s="35" t="s">
        <v>128</v>
      </c>
      <c r="B32" s="23" t="s">
        <v>34</v>
      </c>
      <c r="C32" s="23" t="s">
        <v>34</v>
      </c>
      <c r="D32" s="23" t="s">
        <v>139</v>
      </c>
      <c r="E32" s="23">
        <v>27</v>
      </c>
      <c r="F32" s="32" t="s">
        <v>140</v>
      </c>
      <c r="G32" s="32" t="s">
        <v>141</v>
      </c>
      <c r="H32" s="32" t="s">
        <v>142</v>
      </c>
      <c r="I32" s="32" t="s">
        <v>143</v>
      </c>
      <c r="J32" s="32" t="s">
        <v>144</v>
      </c>
      <c r="K32" s="38" t="s">
        <v>258</v>
      </c>
      <c r="L32" s="29">
        <v>0</v>
      </c>
      <c r="M32" s="198">
        <f t="shared" ref="M32" si="20">L32/T32</f>
        <v>0</v>
      </c>
      <c r="N32" s="32">
        <v>0</v>
      </c>
      <c r="O32" s="198">
        <f t="shared" si="18"/>
        <v>0</v>
      </c>
      <c r="P32" s="32">
        <v>11</v>
      </c>
      <c r="Q32" s="198">
        <f t="shared" si="14"/>
        <v>0.73333333333333328</v>
      </c>
      <c r="R32" s="32">
        <v>0</v>
      </c>
      <c r="S32" s="87">
        <f t="shared" si="15"/>
        <v>0</v>
      </c>
      <c r="T32" s="32">
        <v>15</v>
      </c>
      <c r="U32" s="73">
        <f>M32+O32+Q32+S32</f>
        <v>0.73333333333333328</v>
      </c>
      <c r="V32" s="191" t="s">
        <v>287</v>
      </c>
      <c r="W32" s="100">
        <v>0</v>
      </c>
      <c r="X32" s="100">
        <v>0</v>
      </c>
      <c r="Y32" s="100">
        <v>0</v>
      </c>
      <c r="Z32" s="100">
        <v>0</v>
      </c>
      <c r="AA32" s="100">
        <v>11309760</v>
      </c>
      <c r="AB32" s="100">
        <v>11309760</v>
      </c>
      <c r="AC32" s="30"/>
      <c r="AD32" s="30"/>
      <c r="AE32" s="30"/>
      <c r="AF32" s="30"/>
      <c r="AG32" s="34" t="s">
        <v>221</v>
      </c>
      <c r="AH32" s="36" t="s">
        <v>184</v>
      </c>
    </row>
    <row r="33" spans="1:83" s="5" customFormat="1" ht="172.5" customHeight="1" thickBot="1" x14ac:dyDescent="0.25">
      <c r="A33" s="108" t="s">
        <v>128</v>
      </c>
      <c r="B33" s="38" t="s">
        <v>34</v>
      </c>
      <c r="C33" s="38"/>
      <c r="D33" s="38" t="s">
        <v>145</v>
      </c>
      <c r="E33" s="38">
        <v>50</v>
      </c>
      <c r="F33" s="38" t="s">
        <v>146</v>
      </c>
      <c r="G33" s="38" t="s">
        <v>147</v>
      </c>
      <c r="H33" s="42" t="s">
        <v>148</v>
      </c>
      <c r="I33" s="38" t="s">
        <v>149</v>
      </c>
      <c r="J33" s="38" t="s">
        <v>150</v>
      </c>
      <c r="K33" s="38" t="s">
        <v>281</v>
      </c>
      <c r="L33" s="2">
        <v>0</v>
      </c>
      <c r="M33" s="198">
        <f t="shared" ref="M33" si="21">L33/T33</f>
        <v>0</v>
      </c>
      <c r="N33" s="2">
        <v>6</v>
      </c>
      <c r="O33" s="198">
        <f t="shared" si="18"/>
        <v>0.5</v>
      </c>
      <c r="P33" s="2">
        <v>3</v>
      </c>
      <c r="Q33" s="198">
        <f t="shared" si="14"/>
        <v>0.25</v>
      </c>
      <c r="R33" s="2">
        <v>3</v>
      </c>
      <c r="S33" s="87">
        <f t="shared" si="15"/>
        <v>0.25</v>
      </c>
      <c r="T33" s="2">
        <v>12</v>
      </c>
      <c r="U33" s="197">
        <f>O33+Q33+S33</f>
        <v>1</v>
      </c>
      <c r="V33" s="191" t="s">
        <v>287</v>
      </c>
      <c r="W33" s="85">
        <v>79168320</v>
      </c>
      <c r="X33" s="85">
        <v>0</v>
      </c>
      <c r="Y33" s="112">
        <v>79168320</v>
      </c>
      <c r="Z33" s="112">
        <v>33929280</v>
      </c>
      <c r="AA33" s="112">
        <v>94248000</v>
      </c>
      <c r="AB33" s="112">
        <v>71628480</v>
      </c>
      <c r="AC33" s="111"/>
      <c r="AD33" s="8"/>
      <c r="AE33" s="85">
        <f>W33+Y33+AA33</f>
        <v>252584640</v>
      </c>
      <c r="AF33" s="85">
        <f>Z33+AB33</f>
        <v>105557760</v>
      </c>
      <c r="AG33" s="34" t="s">
        <v>282</v>
      </c>
      <c r="AH33" s="36" t="s">
        <v>185</v>
      </c>
    </row>
    <row r="34" spans="1:83" s="5" customFormat="1" ht="93.75" customHeight="1" thickBot="1" x14ac:dyDescent="0.25">
      <c r="A34" s="175" t="s">
        <v>128</v>
      </c>
      <c r="B34" s="154"/>
      <c r="C34" s="154" t="s">
        <v>34</v>
      </c>
      <c r="D34" s="34" t="s">
        <v>151</v>
      </c>
      <c r="E34" s="34">
        <v>6</v>
      </c>
      <c r="F34" s="38" t="s">
        <v>152</v>
      </c>
      <c r="G34" s="156" t="s">
        <v>153</v>
      </c>
      <c r="H34" s="42" t="s">
        <v>154</v>
      </c>
      <c r="I34" s="38" t="s">
        <v>155</v>
      </c>
      <c r="J34" s="37" t="s">
        <v>156</v>
      </c>
      <c r="K34" s="2" t="s">
        <v>260</v>
      </c>
      <c r="L34" s="196">
        <v>0</v>
      </c>
      <c r="M34" s="198">
        <f t="shared" ref="M34" si="22">L34/T34</f>
        <v>0</v>
      </c>
      <c r="N34" s="2">
        <v>0</v>
      </c>
      <c r="O34" s="198">
        <f t="shared" ref="O34" si="23">N34/T34</f>
        <v>0</v>
      </c>
      <c r="P34" s="2">
        <v>0</v>
      </c>
      <c r="Q34" s="198">
        <f t="shared" ref="Q34" si="24">P34/T34</f>
        <v>0</v>
      </c>
      <c r="R34" s="2">
        <v>0</v>
      </c>
      <c r="S34" s="87">
        <f t="shared" si="15"/>
        <v>0</v>
      </c>
      <c r="T34" s="196">
        <v>6</v>
      </c>
      <c r="U34" s="197">
        <f>O34+Q34+S34</f>
        <v>0</v>
      </c>
      <c r="V34" s="191" t="s">
        <v>287</v>
      </c>
      <c r="W34" s="8"/>
      <c r="X34" s="8"/>
      <c r="Y34" s="8"/>
      <c r="Z34" s="8"/>
      <c r="AA34" s="8"/>
      <c r="AB34" s="8"/>
      <c r="AC34" s="8"/>
      <c r="AD34" s="8"/>
      <c r="AE34" s="8"/>
      <c r="AF34" s="8"/>
      <c r="AG34" s="38" t="s">
        <v>221</v>
      </c>
      <c r="AH34" s="187" t="s">
        <v>184</v>
      </c>
    </row>
    <row r="35" spans="1:83" s="5" customFormat="1" ht="97.5" customHeight="1" thickBot="1" x14ac:dyDescent="0.25">
      <c r="A35" s="176"/>
      <c r="B35" s="178"/>
      <c r="C35" s="178"/>
      <c r="D35" s="34" t="s">
        <v>157</v>
      </c>
      <c r="E35" s="34">
        <v>6</v>
      </c>
      <c r="F35" s="38" t="s">
        <v>158</v>
      </c>
      <c r="G35" s="181"/>
      <c r="H35" s="38" t="s">
        <v>159</v>
      </c>
      <c r="I35" s="38" t="s">
        <v>160</v>
      </c>
      <c r="J35" s="37" t="s">
        <v>161</v>
      </c>
      <c r="K35" s="2" t="s">
        <v>260</v>
      </c>
      <c r="L35" s="196">
        <v>0</v>
      </c>
      <c r="M35" s="198">
        <f t="shared" ref="M35:M36" si="25">L35/T35</f>
        <v>0</v>
      </c>
      <c r="N35" s="2">
        <v>0</v>
      </c>
      <c r="O35" s="198">
        <f t="shared" ref="O35:O36" si="26">N35/T35</f>
        <v>0</v>
      </c>
      <c r="P35" s="2">
        <v>0</v>
      </c>
      <c r="Q35" s="198">
        <f t="shared" ref="Q35:Q39" si="27">P35/T35</f>
        <v>0</v>
      </c>
      <c r="R35" s="2">
        <v>0</v>
      </c>
      <c r="S35" s="87">
        <f t="shared" si="15"/>
        <v>0</v>
      </c>
      <c r="T35" s="196">
        <v>6</v>
      </c>
      <c r="U35" s="197">
        <f>O35+Q35+S35</f>
        <v>0</v>
      </c>
      <c r="V35" s="191" t="s">
        <v>287</v>
      </c>
      <c r="W35" s="8"/>
      <c r="X35" s="8"/>
      <c r="Y35" s="8"/>
      <c r="Z35" s="8"/>
      <c r="AA35" s="8"/>
      <c r="AB35" s="8"/>
      <c r="AC35" s="8"/>
      <c r="AD35" s="8"/>
      <c r="AE35" s="8"/>
      <c r="AF35" s="8"/>
      <c r="AG35" s="38" t="s">
        <v>221</v>
      </c>
      <c r="AH35" s="187"/>
    </row>
    <row r="36" spans="1:83" s="5" customFormat="1" ht="90" customHeight="1" thickBot="1" x14ac:dyDescent="0.25">
      <c r="A36" s="177"/>
      <c r="B36" s="155"/>
      <c r="C36" s="155"/>
      <c r="D36" s="34" t="s">
        <v>162</v>
      </c>
      <c r="E36" s="34">
        <v>3</v>
      </c>
      <c r="F36" s="38" t="s">
        <v>163</v>
      </c>
      <c r="G36" s="157"/>
      <c r="H36" s="42" t="s">
        <v>159</v>
      </c>
      <c r="I36" s="38" t="s">
        <v>160</v>
      </c>
      <c r="J36" s="37" t="s">
        <v>164</v>
      </c>
      <c r="K36" s="2" t="s">
        <v>261</v>
      </c>
      <c r="L36" s="7">
        <v>0</v>
      </c>
      <c r="M36" s="198">
        <f t="shared" si="25"/>
        <v>0</v>
      </c>
      <c r="N36" s="7">
        <v>0</v>
      </c>
      <c r="O36" s="198">
        <f t="shared" si="26"/>
        <v>0</v>
      </c>
      <c r="P36" s="7">
        <v>1</v>
      </c>
      <c r="Q36" s="198">
        <f t="shared" si="27"/>
        <v>1</v>
      </c>
      <c r="R36" s="7">
        <v>0</v>
      </c>
      <c r="S36" s="87">
        <f t="shared" si="15"/>
        <v>0</v>
      </c>
      <c r="T36" s="7">
        <v>1</v>
      </c>
      <c r="U36" s="197">
        <f>O36+Q36+S36</f>
        <v>1</v>
      </c>
      <c r="V36" s="191" t="s">
        <v>287</v>
      </c>
      <c r="W36" s="8"/>
      <c r="X36" s="8"/>
      <c r="Y36" s="8"/>
      <c r="Z36" s="8"/>
      <c r="AA36" s="8"/>
      <c r="AB36" s="8"/>
      <c r="AC36" s="8"/>
      <c r="AD36" s="8"/>
      <c r="AE36" s="8"/>
      <c r="AF36" s="8"/>
      <c r="AG36" s="34" t="s">
        <v>221</v>
      </c>
      <c r="AH36" s="187"/>
    </row>
    <row r="37" spans="1:83" s="5" customFormat="1" ht="315.75" customHeight="1" thickBot="1" x14ac:dyDescent="0.25">
      <c r="A37" s="115" t="s">
        <v>165</v>
      </c>
      <c r="B37" s="117" t="s">
        <v>34</v>
      </c>
      <c r="C37" s="117" t="s">
        <v>34</v>
      </c>
      <c r="D37" s="34" t="s">
        <v>166</v>
      </c>
      <c r="E37" s="34">
        <v>100</v>
      </c>
      <c r="F37" s="38" t="s">
        <v>167</v>
      </c>
      <c r="G37" s="119" t="s">
        <v>168</v>
      </c>
      <c r="H37" s="38" t="s">
        <v>169</v>
      </c>
      <c r="I37" s="38" t="s">
        <v>239</v>
      </c>
      <c r="J37" s="37" t="s">
        <v>246</v>
      </c>
      <c r="K37" s="2" t="s">
        <v>249</v>
      </c>
      <c r="L37" s="7">
        <v>0</v>
      </c>
      <c r="M37" s="198">
        <f t="shared" ref="M37:M39" si="28">L37/T37</f>
        <v>0</v>
      </c>
      <c r="N37" s="7">
        <v>0</v>
      </c>
      <c r="O37" s="198">
        <f t="shared" ref="O37:O39" si="29">N37/T37</f>
        <v>0</v>
      </c>
      <c r="P37" s="113">
        <v>50</v>
      </c>
      <c r="Q37" s="198">
        <f t="shared" si="27"/>
        <v>0.8928571428571429</v>
      </c>
      <c r="R37" s="113">
        <v>6</v>
      </c>
      <c r="S37" s="87">
        <f t="shared" si="15"/>
        <v>0.10714285714285714</v>
      </c>
      <c r="T37" s="7">
        <v>56</v>
      </c>
      <c r="U37" s="197">
        <f>O37+Q37+S37</f>
        <v>1</v>
      </c>
      <c r="V37" s="199" t="s">
        <v>236</v>
      </c>
      <c r="W37" s="83">
        <v>0</v>
      </c>
      <c r="X37" s="83">
        <v>0</v>
      </c>
      <c r="Y37" s="83">
        <v>0</v>
      </c>
      <c r="Z37" s="83">
        <v>0</v>
      </c>
      <c r="AA37" s="84">
        <v>575291931</v>
      </c>
      <c r="AB37" s="84">
        <v>575291931</v>
      </c>
      <c r="AC37" s="84">
        <v>233200000</v>
      </c>
      <c r="AD37" s="8"/>
      <c r="AE37" s="85">
        <f>W37+Y37+AA37+AC37</f>
        <v>808491931</v>
      </c>
      <c r="AF37" s="85">
        <f>X37+Z37+AB37+AD37</f>
        <v>575291931</v>
      </c>
      <c r="AG37" s="8" t="s">
        <v>244</v>
      </c>
      <c r="AH37" s="225" t="s">
        <v>186</v>
      </c>
    </row>
    <row r="38" spans="1:83" s="5" customFormat="1" ht="233.25" customHeight="1" thickBot="1" x14ac:dyDescent="0.25">
      <c r="A38" s="116"/>
      <c r="B38" s="118"/>
      <c r="C38" s="118"/>
      <c r="D38" s="34" t="s">
        <v>170</v>
      </c>
      <c r="E38" s="48">
        <v>30000</v>
      </c>
      <c r="F38" s="38" t="s">
        <v>171</v>
      </c>
      <c r="G38" s="120"/>
      <c r="H38" s="38" t="s">
        <v>172</v>
      </c>
      <c r="I38" s="38" t="s">
        <v>173</v>
      </c>
      <c r="J38" s="38" t="s">
        <v>241</v>
      </c>
      <c r="K38" s="31" t="s">
        <v>240</v>
      </c>
      <c r="L38" s="7">
        <v>0</v>
      </c>
      <c r="M38" s="198" t="e">
        <f t="shared" si="28"/>
        <v>#DIV/0!</v>
      </c>
      <c r="N38" s="7">
        <v>0</v>
      </c>
      <c r="O38" s="198" t="e">
        <f t="shared" si="29"/>
        <v>#DIV/0!</v>
      </c>
      <c r="P38" s="67">
        <v>0</v>
      </c>
      <c r="Q38" s="198" t="e">
        <f t="shared" si="27"/>
        <v>#DIV/0!</v>
      </c>
      <c r="R38" s="109">
        <v>0</v>
      </c>
      <c r="S38" s="87" t="e">
        <f t="shared" si="15"/>
        <v>#DIV/0!</v>
      </c>
      <c r="T38" s="7">
        <v>0</v>
      </c>
      <c r="U38" s="67" t="e">
        <f>M38+O38+Q38+S38</f>
        <v>#DIV/0!</v>
      </c>
      <c r="V38" s="199" t="s">
        <v>237</v>
      </c>
      <c r="W38" s="83">
        <v>0</v>
      </c>
      <c r="X38" s="83">
        <v>0</v>
      </c>
      <c r="Y38" s="83">
        <v>0</v>
      </c>
      <c r="Z38" s="83">
        <v>0</v>
      </c>
      <c r="AA38" s="8"/>
      <c r="AB38" s="8"/>
      <c r="AC38" s="8"/>
      <c r="AD38" s="8"/>
      <c r="AE38" s="8"/>
      <c r="AF38" s="8"/>
      <c r="AG38" s="8" t="s">
        <v>243</v>
      </c>
      <c r="AH38" s="225"/>
    </row>
    <row r="39" spans="1:83" s="9" customFormat="1" ht="92.25" customHeight="1" thickBot="1" x14ac:dyDescent="0.25">
      <c r="A39" s="108" t="s">
        <v>165</v>
      </c>
      <c r="B39" s="38" t="s">
        <v>34</v>
      </c>
      <c r="C39" s="38" t="s">
        <v>34</v>
      </c>
      <c r="D39" s="38" t="s">
        <v>98</v>
      </c>
      <c r="E39" s="38">
        <v>1</v>
      </c>
      <c r="F39" s="38" t="s">
        <v>99</v>
      </c>
      <c r="G39" s="38" t="s">
        <v>174</v>
      </c>
      <c r="H39" s="38" t="s">
        <v>175</v>
      </c>
      <c r="I39" s="38" t="s">
        <v>285</v>
      </c>
      <c r="J39" s="37" t="s">
        <v>176</v>
      </c>
      <c r="K39" s="38" t="s">
        <v>284</v>
      </c>
      <c r="L39" s="109">
        <v>100</v>
      </c>
      <c r="M39" s="198">
        <f t="shared" si="28"/>
        <v>0.33333333333333331</v>
      </c>
      <c r="N39" s="109">
        <v>100</v>
      </c>
      <c r="O39" s="198">
        <f t="shared" si="29"/>
        <v>0.33333333333333331</v>
      </c>
      <c r="P39" s="109">
        <v>100</v>
      </c>
      <c r="Q39" s="198">
        <f t="shared" si="27"/>
        <v>0.33333333333333331</v>
      </c>
      <c r="R39" s="109">
        <v>0</v>
      </c>
      <c r="S39" s="87">
        <f t="shared" si="15"/>
        <v>0</v>
      </c>
      <c r="T39" s="109">
        <v>300</v>
      </c>
      <c r="U39" s="197">
        <f>M39+O39+Q39+S39</f>
        <v>1</v>
      </c>
      <c r="V39" s="200" t="s">
        <v>226</v>
      </c>
      <c r="W39" s="111"/>
      <c r="X39" s="111"/>
      <c r="Y39" s="111"/>
      <c r="Z39" s="111"/>
      <c r="AA39" s="111"/>
      <c r="AB39" s="111"/>
      <c r="AC39" s="111"/>
      <c r="AD39" s="111"/>
      <c r="AE39" s="111"/>
      <c r="AF39" s="111"/>
      <c r="AG39" s="111"/>
      <c r="AH39" s="225"/>
    </row>
    <row r="40" spans="1:83" s="9" customFormat="1" ht="73.5" customHeight="1" x14ac:dyDescent="0.2">
      <c r="A40" s="217"/>
      <c r="B40" s="218"/>
      <c r="C40" s="218"/>
      <c r="D40" s="218"/>
      <c r="E40" s="218"/>
      <c r="F40" s="218"/>
      <c r="G40" s="218"/>
      <c r="H40" s="218"/>
      <c r="I40" s="218"/>
      <c r="J40" s="219"/>
      <c r="K40" s="218"/>
      <c r="L40" s="218"/>
      <c r="M40" s="220"/>
      <c r="N40" s="218"/>
      <c r="O40" s="220"/>
      <c r="P40" s="218"/>
      <c r="Q40" s="220"/>
      <c r="R40" s="218"/>
      <c r="S40" s="221"/>
      <c r="T40" s="218"/>
      <c r="U40" s="222"/>
      <c r="V40" s="223"/>
      <c r="W40" s="224"/>
      <c r="X40" s="224"/>
      <c r="Y40" s="224"/>
      <c r="Z40" s="224"/>
      <c r="AA40" s="224"/>
      <c r="AB40" s="224"/>
      <c r="AC40" s="224"/>
      <c r="AD40" s="224"/>
      <c r="AE40" s="224"/>
      <c r="AF40" s="224"/>
      <c r="AG40" s="224"/>
      <c r="AH40" s="225"/>
    </row>
    <row r="41" spans="1:83" s="5" customFormat="1" ht="34.5" customHeight="1" x14ac:dyDescent="0.2">
      <c r="A41" s="1" t="s">
        <v>297</v>
      </c>
      <c r="B41" s="1"/>
      <c r="C41" s="1"/>
      <c r="D41" s="1"/>
      <c r="E41" s="1"/>
      <c r="F41" s="1"/>
      <c r="G41" s="1"/>
      <c r="H41" s="1"/>
      <c r="I41" s="216" t="s">
        <v>298</v>
      </c>
      <c r="J41" s="1" t="s">
        <v>299</v>
      </c>
      <c r="K41" s="1"/>
      <c r="L41" s="49"/>
      <c r="M41" s="49"/>
      <c r="N41" s="49"/>
      <c r="O41" s="49"/>
      <c r="P41" s="49"/>
      <c r="Q41" s="1" t="s">
        <v>300</v>
      </c>
      <c r="R41" s="1" t="s">
        <v>301</v>
      </c>
      <c r="S41" s="49"/>
      <c r="T41" s="49"/>
      <c r="U41" s="49"/>
      <c r="V41" s="49"/>
      <c r="W41" s="49"/>
      <c r="X41" s="50"/>
      <c r="Y41" s="50"/>
      <c r="Z41" s="50"/>
      <c r="AA41" s="50"/>
      <c r="AB41" s="50"/>
      <c r="AC41" s="50"/>
      <c r="AD41" s="50"/>
      <c r="AE41" s="50"/>
      <c r="AF41" s="50"/>
      <c r="AG41" s="50"/>
      <c r="AH41" s="50"/>
    </row>
    <row r="43" spans="1:83" s="5" customFormat="1" ht="33" customHeight="1" x14ac:dyDescent="0.2">
      <c r="A43" s="1" t="s">
        <v>302</v>
      </c>
      <c r="B43" s="1"/>
      <c r="C43" s="1"/>
      <c r="D43" s="1"/>
      <c r="E43" s="1"/>
      <c r="F43" s="1"/>
      <c r="G43" s="1"/>
      <c r="H43" s="1"/>
      <c r="I43" s="1"/>
      <c r="J43" s="1"/>
      <c r="K43" s="1"/>
      <c r="L43" s="49"/>
      <c r="M43" s="49"/>
      <c r="N43" s="49"/>
      <c r="O43" s="49"/>
      <c r="P43" s="49"/>
      <c r="Q43" s="49"/>
      <c r="R43" s="49"/>
      <c r="S43" s="49"/>
      <c r="T43" s="49"/>
      <c r="U43" s="49"/>
      <c r="V43" s="49"/>
      <c r="W43" s="50"/>
      <c r="X43" s="50"/>
      <c r="Y43" s="50"/>
      <c r="Z43" s="50"/>
      <c r="AA43" s="50"/>
      <c r="AB43" s="50"/>
      <c r="AC43" s="50"/>
      <c r="AD43" s="50"/>
      <c r="AE43" s="50"/>
      <c r="AF43" s="50"/>
      <c r="AG43" s="50"/>
      <c r="AH43" s="50"/>
    </row>
    <row r="44" spans="1:83" ht="65.25" customHeight="1" x14ac:dyDescent="0.2"/>
    <row r="45" spans="1:83" ht="12.75" customHeight="1" x14ac:dyDescent="0.2"/>
    <row r="46" spans="1:83" s="11" customFormat="1" ht="12" customHeight="1" x14ac:dyDescent="0.2">
      <c r="A46" s="1"/>
      <c r="B46" s="1"/>
      <c r="C46" s="1"/>
      <c r="D46" s="1"/>
      <c r="E46" s="1"/>
      <c r="F46" s="1"/>
      <c r="G46" s="1"/>
      <c r="H46" s="1"/>
      <c r="I46" s="1"/>
      <c r="J46" s="1"/>
      <c r="K46" s="1"/>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row>
    <row r="47" spans="1:83" s="11" customFormat="1" ht="12" x14ac:dyDescent="0.2">
      <c r="A47" s="167"/>
      <c r="B47" s="167"/>
      <c r="C47" s="167"/>
      <c r="D47" s="167"/>
      <c r="E47" s="167"/>
      <c r="F47" s="167"/>
      <c r="G47" s="167"/>
      <c r="H47" s="167"/>
      <c r="I47" s="167"/>
      <c r="J47" s="167"/>
      <c r="K47" s="167"/>
      <c r="L47" s="167"/>
      <c r="M47" s="167"/>
      <c r="N47" s="167"/>
      <c r="O47" s="167"/>
      <c r="P47" s="167"/>
      <c r="Q47" s="167"/>
      <c r="R47" s="167"/>
      <c r="S47" s="167"/>
      <c r="T47" s="167"/>
      <c r="U47" s="167"/>
      <c r="V47" s="167"/>
      <c r="W47" s="167" t="s">
        <v>27</v>
      </c>
      <c r="X47" s="167"/>
      <c r="Y47" s="167"/>
      <c r="Z47" s="167"/>
      <c r="AA47" s="167"/>
      <c r="AB47" s="167"/>
      <c r="AC47" s="167"/>
      <c r="AD47" s="167"/>
      <c r="AE47" s="167"/>
      <c r="AF47" s="167"/>
      <c r="AG47" s="167"/>
      <c r="AH47" s="167"/>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row>
    <row r="48" spans="1:83" s="11" customFormat="1" ht="12" x14ac:dyDescent="0.2">
      <c r="A48" s="167"/>
      <c r="B48" s="167"/>
      <c r="C48" s="167"/>
      <c r="D48" s="167"/>
      <c r="E48" s="167"/>
      <c r="F48" s="167"/>
      <c r="G48" s="167"/>
      <c r="H48" s="167"/>
      <c r="I48" s="167"/>
      <c r="J48" s="167"/>
      <c r="K48" s="167"/>
      <c r="L48" s="167"/>
      <c r="M48" s="167"/>
      <c r="N48" s="167"/>
      <c r="O48" s="167"/>
      <c r="P48" s="167"/>
      <c r="Q48" s="167"/>
      <c r="R48" s="167"/>
      <c r="S48" s="167"/>
      <c r="T48" s="167"/>
      <c r="U48" s="167"/>
      <c r="V48" s="167"/>
      <c r="W48" s="167" t="s">
        <v>28</v>
      </c>
      <c r="X48" s="167"/>
      <c r="Y48" s="167"/>
      <c r="Z48" s="167"/>
      <c r="AA48" s="167"/>
      <c r="AB48" s="167"/>
      <c r="AC48" s="167"/>
      <c r="AD48" s="167"/>
      <c r="AE48" s="167"/>
      <c r="AF48" s="167"/>
      <c r="AG48" s="167"/>
      <c r="AH48" s="167"/>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row>
    <row r="49" spans="27:83" s="11" customFormat="1" ht="12" x14ac:dyDescent="0.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row>
    <row r="50" spans="27:83" s="11" customFormat="1" ht="12" x14ac:dyDescent="0.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row>
    <row r="51" spans="27:83" s="11" customFormat="1" ht="12" x14ac:dyDescent="0.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row>
  </sheetData>
  <mergeCells count="74">
    <mergeCell ref="A1:G4"/>
    <mergeCell ref="H1:Y1"/>
    <mergeCell ref="H2:Y2"/>
    <mergeCell ref="H3:Y3"/>
    <mergeCell ref="H4:K4"/>
    <mergeCell ref="L4:W4"/>
    <mergeCell ref="AG6:AG8"/>
    <mergeCell ref="AA7:AB7"/>
    <mergeCell ref="AC7:AD7"/>
    <mergeCell ref="AE7:AF7"/>
    <mergeCell ref="A5:K5"/>
    <mergeCell ref="L5:AH5"/>
    <mergeCell ref="A6:A8"/>
    <mergeCell ref="B6:C6"/>
    <mergeCell ref="D6:D8"/>
    <mergeCell ref="E6:E8"/>
    <mergeCell ref="F6:F8"/>
    <mergeCell ref="G6:G8"/>
    <mergeCell ref="H6:H8"/>
    <mergeCell ref="I6:I8"/>
    <mergeCell ref="AH16:AH21"/>
    <mergeCell ref="AH6:AH8"/>
    <mergeCell ref="B7:B8"/>
    <mergeCell ref="C7:C8"/>
    <mergeCell ref="L7:M7"/>
    <mergeCell ref="N7:O7"/>
    <mergeCell ref="P7:Q7"/>
    <mergeCell ref="R7:S7"/>
    <mergeCell ref="T7:U7"/>
    <mergeCell ref="W7:X7"/>
    <mergeCell ref="Y7:Z7"/>
    <mergeCell ref="J6:J8"/>
    <mergeCell ref="K6:K8"/>
    <mergeCell ref="L6:U6"/>
    <mergeCell ref="V6:V8"/>
    <mergeCell ref="W6:AF6"/>
    <mergeCell ref="AH9:AH10"/>
    <mergeCell ref="A13:A15"/>
    <mergeCell ref="B13:B15"/>
    <mergeCell ref="C13:C15"/>
    <mergeCell ref="AH13:AH15"/>
    <mergeCell ref="G13:G15"/>
    <mergeCell ref="AH22:AH25"/>
    <mergeCell ref="A23:A24"/>
    <mergeCell ref="B23:B24"/>
    <mergeCell ref="C23:C24"/>
    <mergeCell ref="D23:D24"/>
    <mergeCell ref="E23:E24"/>
    <mergeCell ref="F23:F24"/>
    <mergeCell ref="G23:G24"/>
    <mergeCell ref="H23:H24"/>
    <mergeCell ref="I23:I24"/>
    <mergeCell ref="K23:K24"/>
    <mergeCell ref="V23:V24"/>
    <mergeCell ref="A34:A36"/>
    <mergeCell ref="B34:B36"/>
    <mergeCell ref="C34:C36"/>
    <mergeCell ref="G34:G36"/>
    <mergeCell ref="AH34:AH36"/>
    <mergeCell ref="AH26:AH27"/>
    <mergeCell ref="A28:A29"/>
    <mergeCell ref="B28:B29"/>
    <mergeCell ref="C28:C29"/>
    <mergeCell ref="D28:D29"/>
    <mergeCell ref="E28:E29"/>
    <mergeCell ref="F28:F29"/>
    <mergeCell ref="G28:G29"/>
    <mergeCell ref="AH28:AH30"/>
    <mergeCell ref="W47:AH47"/>
    <mergeCell ref="A48:K48"/>
    <mergeCell ref="L48:V48"/>
    <mergeCell ref="W48:AH48"/>
    <mergeCell ref="A47:K47"/>
    <mergeCell ref="L47:V47"/>
  </mergeCells>
  <printOptions horizontalCentered="1"/>
  <pageMargins left="0.19685039370078741" right="0.11811023622047245" top="0.74803149606299213" bottom="0.74803149606299213" header="0.31496062992125984" footer="0.31496062992125984"/>
  <pageSetup scale="30" orientation="landscape" horizontalDpi="300" verticalDpi="300" r:id="rId1"/>
  <headerFooter>
    <oddHeader>&amp;L&amp;G&amp;R&amp;"Arial,Negrita"&amp;12SEGUIMIENTO DEL PLAN DE APOYO AL MEJORAMIENTO EDUCATIVO-PAM   &amp;11 &amp;"-,Normal"
&amp;"Arial,Normal"&amp;9FO-GE-103
14-10-2021
V. 01</oddHeader>
    <oddFooter>&amp;CCarrera 20 N° 8-02, Edifício CAD, Piso 2,  Cód. Postal 850001, Tel. 6336339 Ext 1208,Yopal Casanare
 www.casanare.gov.co -  educacion@sedcasanare.gov.co</oddFooter>
  </headerFooter>
  <colBreaks count="1" manualBreakCount="1">
    <brk id="34" max="1048575" man="1"/>
  </col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5AF7F73D655794996409E1327CF4274" ma:contentTypeVersion="5" ma:contentTypeDescription="Crear nuevo documento." ma:contentTypeScope="" ma:versionID="beb23b2c9b86dfc83569f27eba7bf8ea">
  <xsd:schema xmlns:xsd="http://www.w3.org/2001/XMLSchema" xmlns:xs="http://www.w3.org/2001/XMLSchema" xmlns:p="http://schemas.microsoft.com/office/2006/metadata/properties" xmlns:ns1="http://schemas.microsoft.com/sharepoint/v3" xmlns:ns2="a63a892c-fd16-4cde-903e-247ab9a02542" targetNamespace="http://schemas.microsoft.com/office/2006/metadata/properties" ma:root="true" ma:fieldsID="45af92dbe6b12a4802b26a358769c31e" ns1:_="" ns2:_="">
    <xsd:import namespace="http://schemas.microsoft.com/sharepoint/v3"/>
    <xsd:import namespace="a63a892c-fd16-4cde-903e-247ab9a02542"/>
    <xsd:element name="properties">
      <xsd:complexType>
        <xsd:sequence>
          <xsd:element name="documentManagement">
            <xsd:complexType>
              <xsd:all>
                <xsd:element ref="ns1:PublishingStartDate" minOccurs="0"/>
                <xsd:element ref="ns1:PublishingExpirationDate" minOccurs="0"/>
                <xsd:element ref="ns2:Clasificaci_x00f3_n" minOccurs="0"/>
                <xsd:element ref="ns2:A_x00f1_o" minOccurs="0"/>
                <xsd:element ref="ns2:Fecha" minOccurs="0"/>
                <xsd:element ref="ns2:Descrip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63a892c-fd16-4cde-903e-247ab9a02542" elementFormDefault="qualified">
    <xsd:import namespace="http://schemas.microsoft.com/office/2006/documentManagement/types"/>
    <xsd:import namespace="http://schemas.microsoft.com/office/infopath/2007/PartnerControls"/>
    <xsd:element name="Clasificaci_x00f3_n" ma:index="10" nillable="true" ma:displayName="Clasificación" ma:default="​Plan Operativo Anual de Inspección y Vigilancia" ma:format="Dropdown" ma:internalName="Clasificaci_x00f3_n">
      <xsd:simpleType>
        <xsd:restriction base="dms:Choice">
          <xsd:enumeration value="Convocatorias Empleos Vacantes"/>
          <xsd:enumeration value="Educación Inicial"/>
          <xsd:enumeration value="Estrategia Casanare Joven"/>
          <xsd:enumeration value="Experiencias"/>
          <xsd:enumeration value="​Plan Operativo Anual de Inspección y Vigilancia"/>
          <xsd:enumeration value="Otros"/>
        </xsd:restriction>
      </xsd:simpleType>
    </xsd:element>
    <xsd:element name="A_x00f1_o" ma:index="11" nillable="true" ma:displayName="Año" ma:default="2024" ma:format="Dropdown" ma:internalName="A_x00f1_o">
      <xsd:simpleType>
        <xsd:restriction base="dms:Choice">
          <xsd:enumeration value="2027"/>
          <xsd:enumeration value="2026"/>
          <xsd:enumeration value="2025"/>
          <xsd:enumeration value="2024"/>
          <xsd:enumeration value="2023"/>
          <xsd:enumeration value="2022"/>
          <xsd:enumeration value="2021"/>
          <xsd:enumeration value="2020"/>
          <xsd:enumeration value="2019"/>
          <xsd:enumeration value="2018"/>
          <xsd:enumeration value="2017"/>
          <xsd:enumeration value="2016"/>
        </xsd:restriction>
      </xsd:simpleType>
    </xsd:element>
    <xsd:element name="Fecha" ma:index="12" nillable="true" ma:displayName="Fecha" ma:default="[today]" ma:format="DateOnly" ma:internalName="Fecha">
      <xsd:simpleType>
        <xsd:restriction base="dms:DateTime"/>
      </xsd:simpleType>
    </xsd:element>
    <xsd:element name="Descripci_x00f3_n" ma:index="13" nillable="true" ma:displayName="Descripción" ma:internalName="Descripci_x00f3_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Clasificaci_x00f3_n xmlns="a63a892c-fd16-4cde-903e-247ab9a02542">​Plan Operativo Anual de Inspección y Vigilancia</Clasificaci_x00f3_n>
    <Fecha xmlns="a63a892c-fd16-4cde-903e-247ab9a02542">2023-06-01T02:00:00+00:00</Fecha>
    <A_x00f1_o xmlns="a63a892c-fd16-4cde-903e-247ab9a02542">2023</A_x00f1_o>
    <Descripci_x00f3_n xmlns="a63a892c-fd16-4cde-903e-247ab9a02542" xsi:nil="true"/>
  </documentManagement>
</p:properties>
</file>

<file path=customXml/itemProps1.xml><?xml version="1.0" encoding="utf-8"?>
<ds:datastoreItem xmlns:ds="http://schemas.openxmlformats.org/officeDocument/2006/customXml" ds:itemID="{47B54D36-0C48-4F76-90A2-EB03F060043B}"/>
</file>

<file path=customXml/itemProps2.xml><?xml version="1.0" encoding="utf-8"?>
<ds:datastoreItem xmlns:ds="http://schemas.openxmlformats.org/officeDocument/2006/customXml" ds:itemID="{C9654A53-0F62-4981-A434-A6E73BCE9414}"/>
</file>

<file path=customXml/itemProps3.xml><?xml version="1.0" encoding="utf-8"?>
<ds:datastoreItem xmlns:ds="http://schemas.openxmlformats.org/officeDocument/2006/customXml" ds:itemID="{AB829603-7641-41DA-886E-B6FD7AA6F7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PAM 2020</vt:lpstr>
      <vt:lpstr>SEGUIMIENTO PAM 2021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SIGCE - ISCE</dc:creator>
  <cp:lastModifiedBy>Usuario</cp:lastModifiedBy>
  <cp:lastPrinted>2021-10-14T21:57:56Z</cp:lastPrinted>
  <dcterms:created xsi:type="dcterms:W3CDTF">2018-11-07T15:38:38Z</dcterms:created>
  <dcterms:modified xsi:type="dcterms:W3CDTF">2021-11-18T07:38:10Z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0x010100D5AF7F73D655794996409E1327CF4274</vt:lpwstr>
  </property>
</Properties>
</file>